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mplementos TFG\"/>
    </mc:Choice>
  </mc:AlternateContent>
  <xr:revisionPtr revIDLastSave="0" documentId="13_ncr:1_{554E825D-E966-4D15-B8D7-533BBE3FD045}" xr6:coauthVersionLast="36" xr6:coauthVersionMax="47" xr10:uidLastSave="{00000000-0000-0000-0000-000000000000}"/>
  <bookViews>
    <workbookView xWindow="-120" yWindow="-120" windowWidth="29040" windowHeight="15840" xr2:uid="{EBB08FBB-BCB5-4D43-8E7C-377301C43EE0}"/>
  </bookViews>
  <sheets>
    <sheet name="Demanda ENERO" sheetId="1" r:id="rId1"/>
    <sheet name="Demanda MAYO" sheetId="4" r:id="rId2"/>
    <sheet name="Demanda AGOSTO" sheetId="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6" i="5" l="1"/>
  <c r="T116" i="5"/>
  <c r="X146" i="5" s="1"/>
  <c r="G116" i="5"/>
  <c r="C116" i="5"/>
  <c r="I146" i="5" s="1"/>
  <c r="X115" i="5"/>
  <c r="T115" i="5"/>
  <c r="AF145" i="5" s="1"/>
  <c r="G115" i="5"/>
  <c r="C115" i="5"/>
  <c r="C145" i="5" s="1"/>
  <c r="X114" i="5"/>
  <c r="T114" i="5"/>
  <c r="AE144" i="5" s="1"/>
  <c r="G114" i="5"/>
  <c r="C114" i="5"/>
  <c r="N144" i="5" s="1"/>
  <c r="X113" i="5"/>
  <c r="T113" i="5"/>
  <c r="G113" i="5"/>
  <c r="C113" i="5"/>
  <c r="D143" i="5" s="1"/>
  <c r="X112" i="5"/>
  <c r="T112" i="5"/>
  <c r="AA142" i="5" s="1"/>
  <c r="G112" i="5"/>
  <c r="C112" i="5"/>
  <c r="O142" i="5" s="1"/>
  <c r="X111" i="5"/>
  <c r="T111" i="5"/>
  <c r="AC141" i="5" s="1"/>
  <c r="G111" i="5"/>
  <c r="C111" i="5"/>
  <c r="G141" i="5" s="1"/>
  <c r="X110" i="5"/>
  <c r="T110" i="5"/>
  <c r="AA140" i="5" s="1"/>
  <c r="G110" i="5"/>
  <c r="C110" i="5"/>
  <c r="L140" i="5" s="1"/>
  <c r="X109" i="5"/>
  <c r="T109" i="5"/>
  <c r="AF139" i="5" s="1"/>
  <c r="G109" i="5"/>
  <c r="C109" i="5"/>
  <c r="E139" i="5" s="1"/>
  <c r="X108" i="5"/>
  <c r="T108" i="5"/>
  <c r="AF138" i="5" s="1"/>
  <c r="G108" i="5"/>
  <c r="C108" i="5"/>
  <c r="P138" i="5" s="1"/>
  <c r="X107" i="5"/>
  <c r="T107" i="5"/>
  <c r="G107" i="5"/>
  <c r="C107" i="5"/>
  <c r="H137" i="5" s="1"/>
  <c r="X106" i="5"/>
  <c r="T106" i="5"/>
  <c r="AD136" i="5" s="1"/>
  <c r="G106" i="5"/>
  <c r="C106" i="5"/>
  <c r="P136" i="5" s="1"/>
  <c r="X105" i="5"/>
  <c r="T105" i="5"/>
  <c r="T135" i="5" s="1"/>
  <c r="G105" i="5"/>
  <c r="C105" i="5"/>
  <c r="L135" i="5" s="1"/>
  <c r="X104" i="5"/>
  <c r="T104" i="5"/>
  <c r="AG134" i="5" s="1"/>
  <c r="G104" i="5"/>
  <c r="C104" i="5"/>
  <c r="H134" i="5" s="1"/>
  <c r="X103" i="5"/>
  <c r="T103" i="5"/>
  <c r="T133" i="5" s="1"/>
  <c r="G103" i="5"/>
  <c r="C103" i="5"/>
  <c r="L133" i="5" s="1"/>
  <c r="X102" i="5"/>
  <c r="T102" i="5"/>
  <c r="Y132" i="5" s="1"/>
  <c r="G102" i="5"/>
  <c r="C102" i="5"/>
  <c r="L132" i="5" s="1"/>
  <c r="X101" i="5"/>
  <c r="T101" i="5"/>
  <c r="Y131" i="5" s="1"/>
  <c r="G101" i="5"/>
  <c r="C101" i="5"/>
  <c r="N131" i="5" s="1"/>
  <c r="X100" i="5"/>
  <c r="T100" i="5"/>
  <c r="W130" i="5" s="1"/>
  <c r="G100" i="5"/>
  <c r="C100" i="5"/>
  <c r="P130" i="5" s="1"/>
  <c r="X99" i="5"/>
  <c r="T99" i="5"/>
  <c r="G99" i="5"/>
  <c r="C99" i="5"/>
  <c r="E129" i="5" s="1"/>
  <c r="X98" i="5"/>
  <c r="T98" i="5"/>
  <c r="W128" i="5" s="1"/>
  <c r="G98" i="5"/>
  <c r="C98" i="5"/>
  <c r="E128" i="5" s="1"/>
  <c r="X97" i="5"/>
  <c r="T97" i="5"/>
  <c r="AA127" i="5" s="1"/>
  <c r="G97" i="5"/>
  <c r="C97" i="5"/>
  <c r="I127" i="5" s="1"/>
  <c r="X96" i="5"/>
  <c r="T96" i="5"/>
  <c r="G96" i="5"/>
  <c r="C96" i="5"/>
  <c r="M126" i="5" s="1"/>
  <c r="X95" i="5"/>
  <c r="T95" i="5"/>
  <c r="G95" i="5"/>
  <c r="C95" i="5"/>
  <c r="X94" i="5"/>
  <c r="T94" i="5"/>
  <c r="AA124" i="5" s="1"/>
  <c r="G94" i="5"/>
  <c r="C94" i="5"/>
  <c r="I124" i="5" s="1"/>
  <c r="X93" i="5"/>
  <c r="T93" i="5"/>
  <c r="AE123" i="5" s="1"/>
  <c r="G93" i="5"/>
  <c r="C93" i="5"/>
  <c r="P123" i="5" s="1"/>
  <c r="X92" i="5"/>
  <c r="T92" i="5"/>
  <c r="V122" i="5" s="1"/>
  <c r="G92" i="5"/>
  <c r="C92" i="5"/>
  <c r="H122" i="5" s="1"/>
  <c r="X23" i="5"/>
  <c r="T23" i="5"/>
  <c r="AE44" i="5" s="1"/>
  <c r="G23" i="5"/>
  <c r="C23" i="5"/>
  <c r="C44" i="5" s="1"/>
  <c r="X22" i="5"/>
  <c r="T22" i="5"/>
  <c r="AA43" i="5" s="1"/>
  <c r="G22" i="5"/>
  <c r="C22" i="5"/>
  <c r="P43" i="5" s="1"/>
  <c r="X21" i="5"/>
  <c r="T21" i="5"/>
  <c r="Y42" i="5" s="1"/>
  <c r="G21" i="5"/>
  <c r="C21" i="5"/>
  <c r="H42" i="5" s="1"/>
  <c r="X20" i="5"/>
  <c r="T20" i="5"/>
  <c r="AD41" i="5" s="1"/>
  <c r="G20" i="5"/>
  <c r="C20" i="5"/>
  <c r="P41" i="5" s="1"/>
  <c r="X19" i="5"/>
  <c r="T19" i="5"/>
  <c r="U40" i="5" s="1"/>
  <c r="G19" i="5"/>
  <c r="C19" i="5"/>
  <c r="L40" i="5" s="1"/>
  <c r="X18" i="5"/>
  <c r="T18" i="5"/>
  <c r="AF39" i="5" s="1"/>
  <c r="G18" i="5"/>
  <c r="C18" i="5"/>
  <c r="D39" i="5" s="1"/>
  <c r="X17" i="5"/>
  <c r="T17" i="5"/>
  <c r="AC38" i="5" s="1"/>
  <c r="G17" i="5"/>
  <c r="C17" i="5"/>
  <c r="P38" i="5" s="1"/>
  <c r="X16" i="5"/>
  <c r="T16" i="5"/>
  <c r="W37" i="5" s="1"/>
  <c r="G16" i="5"/>
  <c r="C16" i="5"/>
  <c r="H37" i="5" s="1"/>
  <c r="X15" i="5"/>
  <c r="T15" i="5"/>
  <c r="AD36" i="5" s="1"/>
  <c r="G15" i="5"/>
  <c r="C15" i="5"/>
  <c r="D36" i="5" s="1"/>
  <c r="X14" i="5"/>
  <c r="T14" i="5"/>
  <c r="X35" i="5" s="1"/>
  <c r="G14" i="5"/>
  <c r="C14" i="5"/>
  <c r="N35" i="5" s="1"/>
  <c r="X13" i="5"/>
  <c r="T13" i="5"/>
  <c r="AG34" i="5" s="1"/>
  <c r="G13" i="5"/>
  <c r="C13" i="5"/>
  <c r="F34" i="5" s="1"/>
  <c r="X12" i="5"/>
  <c r="T12" i="5"/>
  <c r="AA33" i="5" s="1"/>
  <c r="G12" i="5"/>
  <c r="C12" i="5"/>
  <c r="P33" i="5" s="1"/>
  <c r="X11" i="5"/>
  <c r="T11" i="5"/>
  <c r="Y32" i="5" s="1"/>
  <c r="G11" i="5"/>
  <c r="C11" i="5"/>
  <c r="D32" i="5" s="1"/>
  <c r="X10" i="5"/>
  <c r="T10" i="5"/>
  <c r="AE31" i="5" s="1"/>
  <c r="G10" i="5"/>
  <c r="C10" i="5"/>
  <c r="G31" i="5" s="1"/>
  <c r="X9" i="5"/>
  <c r="T9" i="5"/>
  <c r="AD30" i="5" s="1"/>
  <c r="G9" i="5"/>
  <c r="C9" i="5"/>
  <c r="L30" i="5" s="1"/>
  <c r="X8" i="5"/>
  <c r="T8" i="5"/>
  <c r="AE29" i="5" s="1"/>
  <c r="G8" i="5"/>
  <c r="C8" i="5"/>
  <c r="G29" i="5" s="1"/>
  <c r="AG174" i="4"/>
  <c r="AF174" i="4"/>
  <c r="AE174" i="4"/>
  <c r="AD174" i="4"/>
  <c r="AC174" i="4"/>
  <c r="AB174" i="4"/>
  <c r="AA174" i="4"/>
  <c r="Z174" i="4"/>
  <c r="Y174" i="4"/>
  <c r="X174" i="4"/>
  <c r="W174" i="4"/>
  <c r="V174" i="4"/>
  <c r="U174" i="4"/>
  <c r="T174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U173" i="4"/>
  <c r="T173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AG165" i="4"/>
  <c r="AF165" i="4"/>
  <c r="AE165" i="4"/>
  <c r="AD165" i="4"/>
  <c r="AC165" i="4"/>
  <c r="AB165" i="4"/>
  <c r="AA165" i="4"/>
  <c r="Z165" i="4"/>
  <c r="Y165" i="4"/>
  <c r="X165" i="4"/>
  <c r="W165" i="4"/>
  <c r="V165" i="4"/>
  <c r="U165" i="4"/>
  <c r="T165" i="4"/>
  <c r="AG164" i="4"/>
  <c r="AF164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AG163" i="4"/>
  <c r="AF163" i="4"/>
  <c r="AE163" i="4"/>
  <c r="AD163" i="4"/>
  <c r="AC163" i="4"/>
  <c r="AB163" i="4"/>
  <c r="AA163" i="4"/>
  <c r="Z163" i="4"/>
  <c r="Y163" i="4"/>
  <c r="X163" i="4"/>
  <c r="W163" i="4"/>
  <c r="V163" i="4"/>
  <c r="U163" i="4"/>
  <c r="T163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AG155" i="4"/>
  <c r="AF155" i="4"/>
  <c r="AE155" i="4"/>
  <c r="AD155" i="4"/>
  <c r="AC155" i="4"/>
  <c r="AB155" i="4"/>
  <c r="AA155" i="4"/>
  <c r="Z155" i="4"/>
  <c r="Y155" i="4"/>
  <c r="X155" i="4"/>
  <c r="W155" i="4"/>
  <c r="V155" i="4"/>
  <c r="U155" i="4"/>
  <c r="T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T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AG152" i="4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AG151" i="4"/>
  <c r="AF151" i="4"/>
  <c r="AE151" i="4"/>
  <c r="AD151" i="4"/>
  <c r="AC151" i="4"/>
  <c r="AB151" i="4"/>
  <c r="AA151" i="4"/>
  <c r="Z151" i="4"/>
  <c r="Y151" i="4"/>
  <c r="X151" i="4"/>
  <c r="W151" i="4"/>
  <c r="V151" i="4"/>
  <c r="U151" i="4"/>
  <c r="T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AG150" i="4"/>
  <c r="AF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AG145" i="4"/>
  <c r="AF145" i="4"/>
  <c r="AE145" i="4"/>
  <c r="AD145" i="4"/>
  <c r="AC145" i="4"/>
  <c r="AB145" i="4"/>
  <c r="AA145" i="4"/>
  <c r="Z145" i="4"/>
  <c r="Y145" i="4"/>
  <c r="X145" i="4"/>
  <c r="W145" i="4"/>
  <c r="V145" i="4"/>
  <c r="U145" i="4"/>
  <c r="T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AG144" i="4"/>
  <c r="AF144" i="4"/>
  <c r="AE144" i="4"/>
  <c r="AD144" i="4"/>
  <c r="AC144" i="4"/>
  <c r="AB144" i="4"/>
  <c r="AA144" i="4"/>
  <c r="Z144" i="4"/>
  <c r="Y144" i="4"/>
  <c r="X144" i="4"/>
  <c r="W144" i="4"/>
  <c r="V144" i="4"/>
  <c r="U144" i="4"/>
  <c r="T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AG141" i="4"/>
  <c r="AF141" i="4"/>
  <c r="AE141" i="4"/>
  <c r="AD141" i="4"/>
  <c r="AC141" i="4"/>
  <c r="AB141" i="4"/>
  <c r="AA141" i="4"/>
  <c r="Z141" i="4"/>
  <c r="Y141" i="4"/>
  <c r="X141" i="4"/>
  <c r="W141" i="4"/>
  <c r="V141" i="4"/>
  <c r="U141" i="4"/>
  <c r="T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AG140" i="4"/>
  <c r="AF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AG139" i="4"/>
  <c r="AF139" i="4"/>
  <c r="AE139" i="4"/>
  <c r="AD139" i="4"/>
  <c r="AC139" i="4"/>
  <c r="AB139" i="4"/>
  <c r="AA139" i="4"/>
  <c r="Z139" i="4"/>
  <c r="Y139" i="4"/>
  <c r="X139" i="4"/>
  <c r="W139" i="4"/>
  <c r="V139" i="4"/>
  <c r="U139" i="4"/>
  <c r="T139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AG137" i="4"/>
  <c r="AF137" i="4"/>
  <c r="AE137" i="4"/>
  <c r="AD137" i="4"/>
  <c r="AC137" i="4"/>
  <c r="AB137" i="4"/>
  <c r="AA137" i="4"/>
  <c r="Z137" i="4"/>
  <c r="Y137" i="4"/>
  <c r="X137" i="4"/>
  <c r="W137" i="4"/>
  <c r="V137" i="4"/>
  <c r="U137" i="4"/>
  <c r="T137" i="4"/>
  <c r="AG136" i="4"/>
  <c r="AF136" i="4"/>
  <c r="AE136" i="4"/>
  <c r="AD136" i="4"/>
  <c r="AC136" i="4"/>
  <c r="AB136" i="4"/>
  <c r="AA136" i="4"/>
  <c r="Z136" i="4"/>
  <c r="Y136" i="4"/>
  <c r="X136" i="4"/>
  <c r="W136" i="4"/>
  <c r="V136" i="4"/>
  <c r="U136" i="4"/>
  <c r="T136" i="4"/>
  <c r="AG135" i="4"/>
  <c r="AF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AG134" i="4"/>
  <c r="AF134" i="4"/>
  <c r="AE134" i="4"/>
  <c r="AD134" i="4"/>
  <c r="AC134" i="4"/>
  <c r="AB134" i="4"/>
  <c r="AA134" i="4"/>
  <c r="Z134" i="4"/>
  <c r="Y134" i="4"/>
  <c r="X134" i="4"/>
  <c r="W134" i="4"/>
  <c r="V134" i="4"/>
  <c r="U134" i="4"/>
  <c r="T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D116" i="4"/>
  <c r="D115" i="4"/>
  <c r="L173" i="4" s="1"/>
  <c r="D114" i="4"/>
  <c r="O172" i="4" s="1"/>
  <c r="D113" i="4"/>
  <c r="D112" i="4"/>
  <c r="L170" i="4" s="1"/>
  <c r="U111" i="4"/>
  <c r="AE169" i="4" s="1"/>
  <c r="D111" i="4"/>
  <c r="D169" i="4" s="1"/>
  <c r="U110" i="4"/>
  <c r="W168" i="4" s="1"/>
  <c r="U109" i="4"/>
  <c r="Z167" i="4" s="1"/>
  <c r="C109" i="4"/>
  <c r="L139" i="4" s="1"/>
  <c r="C108" i="4"/>
  <c r="O138" i="4" s="1"/>
  <c r="D107" i="4"/>
  <c r="J165" i="4" s="1"/>
  <c r="C107" i="4"/>
  <c r="H137" i="4" s="1"/>
  <c r="D106" i="4"/>
  <c r="N164" i="4" s="1"/>
  <c r="C106" i="4"/>
  <c r="K136" i="4" s="1"/>
  <c r="D105" i="4"/>
  <c r="C163" i="4" s="1"/>
  <c r="U104" i="4"/>
  <c r="W162" i="4" s="1"/>
  <c r="D104" i="4"/>
  <c r="J162" i="4" s="1"/>
  <c r="U103" i="4"/>
  <c r="AA161" i="4" s="1"/>
  <c r="T103" i="4"/>
  <c r="Z133" i="4" s="1"/>
  <c r="U102" i="4"/>
  <c r="AD160" i="4" s="1"/>
  <c r="T102" i="4"/>
  <c r="AE132" i="4" s="1"/>
  <c r="U101" i="4"/>
  <c r="AE159" i="4" s="1"/>
  <c r="T101" i="4"/>
  <c r="W131" i="4" s="1"/>
  <c r="U100" i="4"/>
  <c r="W158" i="4" s="1"/>
  <c r="U99" i="4"/>
  <c r="AA157" i="4" s="1"/>
  <c r="C99" i="4"/>
  <c r="P129" i="4" s="1"/>
  <c r="U98" i="4"/>
  <c r="AE156" i="4" s="1"/>
  <c r="C98" i="4"/>
  <c r="G128" i="4" s="1"/>
  <c r="T97" i="4"/>
  <c r="Z127" i="4" s="1"/>
  <c r="C97" i="4"/>
  <c r="J127" i="4" s="1"/>
  <c r="T96" i="4"/>
  <c r="AC126" i="4" s="1"/>
  <c r="T95" i="4"/>
  <c r="T94" i="4"/>
  <c r="Z124" i="4" s="1"/>
  <c r="T93" i="4"/>
  <c r="AD123" i="4" s="1"/>
  <c r="T92" i="4"/>
  <c r="AG122" i="4" s="1"/>
  <c r="E92" i="4"/>
  <c r="E93" i="4" s="1"/>
  <c r="E94" i="4" s="1"/>
  <c r="E95" i="4" s="1"/>
  <c r="E96" i="4" s="1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AG62" i="4"/>
  <c r="AF62" i="4"/>
  <c r="AE62" i="4"/>
  <c r="AD62" i="4"/>
  <c r="AD242" i="4" s="1"/>
  <c r="AC62" i="4"/>
  <c r="AB62" i="4"/>
  <c r="AA62" i="4"/>
  <c r="Z62" i="4"/>
  <c r="Y62" i="4"/>
  <c r="X62" i="4"/>
  <c r="W62" i="4"/>
  <c r="V62" i="4"/>
  <c r="U62" i="4"/>
  <c r="T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AG61" i="4"/>
  <c r="AF61" i="4"/>
  <c r="AE61" i="4"/>
  <c r="AD61" i="4"/>
  <c r="AD241" i="4" s="1"/>
  <c r="AC61" i="4"/>
  <c r="AB61" i="4"/>
  <c r="AA61" i="4"/>
  <c r="Z61" i="4"/>
  <c r="Y61" i="4"/>
  <c r="Y241" i="4" s="1"/>
  <c r="X61" i="4"/>
  <c r="W61" i="4"/>
  <c r="V61" i="4"/>
  <c r="U61" i="4"/>
  <c r="T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AG60" i="4"/>
  <c r="AF60" i="4"/>
  <c r="AE60" i="4"/>
  <c r="AD60" i="4"/>
  <c r="AC60" i="4"/>
  <c r="AB60" i="4"/>
  <c r="AA60" i="4"/>
  <c r="Z60" i="4"/>
  <c r="Y60" i="4"/>
  <c r="X60" i="4"/>
  <c r="X240" i="4" s="1"/>
  <c r="W60" i="4"/>
  <c r="V60" i="4"/>
  <c r="V240" i="4" s="1"/>
  <c r="U60" i="4"/>
  <c r="T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AG59" i="4"/>
  <c r="AF59" i="4"/>
  <c r="AE59" i="4"/>
  <c r="AD59" i="4"/>
  <c r="AC59" i="4"/>
  <c r="AB59" i="4"/>
  <c r="AA59" i="4"/>
  <c r="Z59" i="4"/>
  <c r="Z239" i="4" s="1"/>
  <c r="Y59" i="4"/>
  <c r="X59" i="4"/>
  <c r="X239" i="4" s="1"/>
  <c r="W59" i="4"/>
  <c r="V59" i="4"/>
  <c r="U59" i="4"/>
  <c r="T59" i="4"/>
  <c r="P59" i="4"/>
  <c r="O59" i="4"/>
  <c r="N59" i="4"/>
  <c r="M59" i="4"/>
  <c r="M241" i="4" s="1"/>
  <c r="L59" i="4"/>
  <c r="K59" i="4"/>
  <c r="J59" i="4"/>
  <c r="I59" i="4"/>
  <c r="H59" i="4"/>
  <c r="G59" i="4"/>
  <c r="F59" i="4"/>
  <c r="E59" i="4"/>
  <c r="D59" i="4"/>
  <c r="C59" i="4"/>
  <c r="P58" i="4"/>
  <c r="O58" i="4"/>
  <c r="O240" i="4" s="1"/>
  <c r="N58" i="4"/>
  <c r="M58" i="4"/>
  <c r="L58" i="4"/>
  <c r="K58" i="4"/>
  <c r="J58" i="4"/>
  <c r="I58" i="4"/>
  <c r="H58" i="4"/>
  <c r="G58" i="4"/>
  <c r="F58" i="4"/>
  <c r="E58" i="4"/>
  <c r="D58" i="4"/>
  <c r="C58" i="4"/>
  <c r="C240" i="4" s="1"/>
  <c r="P57" i="4"/>
  <c r="O57" i="4"/>
  <c r="N57" i="4"/>
  <c r="M57" i="4"/>
  <c r="L57" i="4"/>
  <c r="K57" i="4"/>
  <c r="J57" i="4"/>
  <c r="I57" i="4"/>
  <c r="H57" i="4"/>
  <c r="G57" i="4"/>
  <c r="F57" i="4"/>
  <c r="E57" i="4"/>
  <c r="E239" i="4" s="1"/>
  <c r="D57" i="4"/>
  <c r="C57" i="4"/>
  <c r="P56" i="4"/>
  <c r="O56" i="4"/>
  <c r="N56" i="4"/>
  <c r="M56" i="4"/>
  <c r="L56" i="4"/>
  <c r="K56" i="4"/>
  <c r="J56" i="4"/>
  <c r="I56" i="4"/>
  <c r="H56" i="4"/>
  <c r="G56" i="4"/>
  <c r="G238" i="4" s="1"/>
  <c r="F56" i="4"/>
  <c r="E56" i="4"/>
  <c r="D56" i="4"/>
  <c r="C56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P55" i="4"/>
  <c r="O55" i="4"/>
  <c r="N55" i="4"/>
  <c r="M55" i="4"/>
  <c r="L55" i="4"/>
  <c r="K55" i="4"/>
  <c r="J55" i="4"/>
  <c r="I55" i="4"/>
  <c r="I237" i="4" s="1"/>
  <c r="H55" i="4"/>
  <c r="G55" i="4"/>
  <c r="F55" i="4"/>
  <c r="E55" i="4"/>
  <c r="D55" i="4"/>
  <c r="C55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AG53" i="4"/>
  <c r="AF53" i="4"/>
  <c r="AE53" i="4"/>
  <c r="AD53" i="4"/>
  <c r="AC53" i="4"/>
  <c r="AB53" i="4"/>
  <c r="AA53" i="4"/>
  <c r="Z53" i="4"/>
  <c r="Y53" i="4"/>
  <c r="X53" i="4"/>
  <c r="X233" i="4" s="1"/>
  <c r="W53" i="4"/>
  <c r="V53" i="4"/>
  <c r="U53" i="4"/>
  <c r="T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AG52" i="4"/>
  <c r="AF52" i="4"/>
  <c r="AE52" i="4"/>
  <c r="AE232" i="4" s="1"/>
  <c r="AD52" i="4"/>
  <c r="AC52" i="4"/>
  <c r="AB52" i="4"/>
  <c r="AA52" i="4"/>
  <c r="Z52" i="4"/>
  <c r="Y52" i="4"/>
  <c r="X52" i="4"/>
  <c r="X232" i="4" s="1"/>
  <c r="W52" i="4"/>
  <c r="V52" i="4"/>
  <c r="U52" i="4"/>
  <c r="T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P49" i="4"/>
  <c r="O49" i="4"/>
  <c r="O231" i="4" s="1"/>
  <c r="N49" i="4"/>
  <c r="M49" i="4"/>
  <c r="L49" i="4"/>
  <c r="K49" i="4"/>
  <c r="J49" i="4"/>
  <c r="I49" i="4"/>
  <c r="H49" i="4"/>
  <c r="G49" i="4"/>
  <c r="F49" i="4"/>
  <c r="E49" i="4"/>
  <c r="D49" i="4"/>
  <c r="C49" i="4"/>
  <c r="C231" i="4" s="1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P48" i="4"/>
  <c r="O48" i="4"/>
  <c r="N48" i="4"/>
  <c r="M48" i="4"/>
  <c r="L48" i="4"/>
  <c r="K48" i="4"/>
  <c r="J48" i="4"/>
  <c r="I48" i="4"/>
  <c r="H48" i="4"/>
  <c r="G48" i="4"/>
  <c r="G230" i="4" s="1"/>
  <c r="F48" i="4"/>
  <c r="E48" i="4"/>
  <c r="D48" i="4"/>
  <c r="C48" i="4"/>
  <c r="AG44" i="4"/>
  <c r="AF44" i="4"/>
  <c r="AE44" i="4"/>
  <c r="AD44" i="4"/>
  <c r="AC44" i="4"/>
  <c r="AB44" i="4"/>
  <c r="AA44" i="4"/>
  <c r="Z44" i="4"/>
  <c r="Z224" i="4" s="1"/>
  <c r="Y44" i="4"/>
  <c r="X44" i="4"/>
  <c r="W44" i="4"/>
  <c r="V44" i="4"/>
  <c r="U44" i="4"/>
  <c r="T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AG43" i="4"/>
  <c r="AF43" i="4"/>
  <c r="AE43" i="4"/>
  <c r="AD43" i="4"/>
  <c r="AD223" i="4" s="1"/>
  <c r="AC43" i="4"/>
  <c r="AB43" i="4"/>
  <c r="AA43" i="4"/>
  <c r="Z43" i="4"/>
  <c r="Y43" i="4"/>
  <c r="X43" i="4"/>
  <c r="W43" i="4"/>
  <c r="V43" i="4"/>
  <c r="U43" i="4"/>
  <c r="T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AG42" i="4"/>
  <c r="AF42" i="4"/>
  <c r="AE42" i="4"/>
  <c r="AD42" i="4"/>
  <c r="AC42" i="4"/>
  <c r="AB42" i="4"/>
  <c r="AA42" i="4"/>
  <c r="Z42" i="4"/>
  <c r="Y42" i="4"/>
  <c r="X42" i="4"/>
  <c r="W42" i="4"/>
  <c r="V42" i="4"/>
  <c r="V222" i="4" s="1"/>
  <c r="U42" i="4"/>
  <c r="T42" i="4"/>
  <c r="AG41" i="4"/>
  <c r="AG221" i="4" s="1"/>
  <c r="AF41" i="4"/>
  <c r="AE41" i="4"/>
  <c r="AD41" i="4"/>
  <c r="AC41" i="4"/>
  <c r="AB41" i="4"/>
  <c r="AA41" i="4"/>
  <c r="Z41" i="4"/>
  <c r="Z221" i="4" s="1"/>
  <c r="Y41" i="4"/>
  <c r="X41" i="4"/>
  <c r="W41" i="4"/>
  <c r="V41" i="4"/>
  <c r="U41" i="4"/>
  <c r="U221" i="4" s="1"/>
  <c r="T41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P38" i="4"/>
  <c r="P220" i="4" s="1"/>
  <c r="O38" i="4"/>
  <c r="N38" i="4"/>
  <c r="M38" i="4"/>
  <c r="L38" i="4"/>
  <c r="K38" i="4"/>
  <c r="J38" i="4"/>
  <c r="I38" i="4"/>
  <c r="I220" i="4" s="1"/>
  <c r="H38" i="4"/>
  <c r="G38" i="4"/>
  <c r="F38" i="4"/>
  <c r="E38" i="4"/>
  <c r="D38" i="4"/>
  <c r="D220" i="4" s="1"/>
  <c r="C38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P37" i="4"/>
  <c r="O37" i="4"/>
  <c r="N37" i="4"/>
  <c r="M37" i="4"/>
  <c r="M219" i="4" s="1"/>
  <c r="L37" i="4"/>
  <c r="K37" i="4"/>
  <c r="J37" i="4"/>
  <c r="I37" i="4"/>
  <c r="H37" i="4"/>
  <c r="H219" i="4" s="1"/>
  <c r="G37" i="4"/>
  <c r="F37" i="4"/>
  <c r="E37" i="4"/>
  <c r="D37" i="4"/>
  <c r="C37" i="4"/>
  <c r="AG36" i="4"/>
  <c r="AF36" i="4"/>
  <c r="AF216" i="4" s="1"/>
  <c r="AE36" i="4"/>
  <c r="AD36" i="4"/>
  <c r="AC36" i="4"/>
  <c r="AB36" i="4"/>
  <c r="AA36" i="4"/>
  <c r="AA216" i="4" s="1"/>
  <c r="Z36" i="4"/>
  <c r="Y36" i="4"/>
  <c r="X36" i="4"/>
  <c r="W36" i="4"/>
  <c r="V36" i="4"/>
  <c r="U36" i="4"/>
  <c r="T36" i="4"/>
  <c r="T216" i="4" s="1"/>
  <c r="AG35" i="4"/>
  <c r="AF35" i="4"/>
  <c r="AE35" i="4"/>
  <c r="AD35" i="4"/>
  <c r="AC35" i="4"/>
  <c r="AC215" i="4" s="1"/>
  <c r="AB35" i="4"/>
  <c r="AA35" i="4"/>
  <c r="Z35" i="4"/>
  <c r="Y35" i="4"/>
  <c r="X35" i="4"/>
  <c r="W35" i="4"/>
  <c r="V35" i="4"/>
  <c r="V215" i="4" s="1"/>
  <c r="U35" i="4"/>
  <c r="T35" i="4"/>
  <c r="AG34" i="4"/>
  <c r="AF34" i="4"/>
  <c r="AE34" i="4"/>
  <c r="AE214" i="4" s="1"/>
  <c r="AD34" i="4"/>
  <c r="AC34" i="4"/>
  <c r="AB34" i="4"/>
  <c r="AA34" i="4"/>
  <c r="Z34" i="4"/>
  <c r="Y34" i="4"/>
  <c r="Y214" i="4" s="1"/>
  <c r="X34" i="4"/>
  <c r="W34" i="4"/>
  <c r="V34" i="4"/>
  <c r="U34" i="4"/>
  <c r="T34" i="4"/>
  <c r="AG33" i="4"/>
  <c r="AF33" i="4"/>
  <c r="AE33" i="4"/>
  <c r="AD33" i="4"/>
  <c r="AC33" i="4"/>
  <c r="AB33" i="4"/>
  <c r="AA33" i="4"/>
  <c r="AA213" i="4" s="1"/>
  <c r="Z33" i="4"/>
  <c r="Z213" i="4" s="1"/>
  <c r="Y33" i="4"/>
  <c r="X33" i="4"/>
  <c r="W33" i="4"/>
  <c r="V33" i="4"/>
  <c r="U33" i="4"/>
  <c r="T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AG32" i="4"/>
  <c r="AF32" i="4"/>
  <c r="AE32" i="4"/>
  <c r="AE212" i="4" s="1"/>
  <c r="AD32" i="4"/>
  <c r="AD212" i="4" s="1"/>
  <c r="AC32" i="4"/>
  <c r="AB32" i="4"/>
  <c r="AA32" i="4"/>
  <c r="Z32" i="4"/>
  <c r="Y32" i="4"/>
  <c r="X32" i="4"/>
  <c r="W32" i="4"/>
  <c r="V32" i="4"/>
  <c r="U32" i="4"/>
  <c r="T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AG29" i="4"/>
  <c r="AG67" i="4" s="1"/>
  <c r="AF29" i="4"/>
  <c r="AE29" i="4"/>
  <c r="AD29" i="4"/>
  <c r="AC29" i="4"/>
  <c r="AB29" i="4"/>
  <c r="AA29" i="4"/>
  <c r="Z29" i="4"/>
  <c r="Y29" i="4"/>
  <c r="X29" i="4"/>
  <c r="W29" i="4"/>
  <c r="V29" i="4"/>
  <c r="U29" i="4"/>
  <c r="U67" i="4" s="1"/>
  <c r="T29" i="4"/>
  <c r="P29" i="4"/>
  <c r="P211" i="4" s="1"/>
  <c r="O29" i="4"/>
  <c r="O211" i="4" s="1"/>
  <c r="N29" i="4"/>
  <c r="M29" i="4"/>
  <c r="L29" i="4"/>
  <c r="K29" i="4"/>
  <c r="J29" i="4"/>
  <c r="I29" i="4"/>
  <c r="H29" i="4"/>
  <c r="G29" i="4"/>
  <c r="F29" i="4"/>
  <c r="F67" i="4" s="1"/>
  <c r="E29" i="4"/>
  <c r="D29" i="4"/>
  <c r="D211" i="4" s="1"/>
  <c r="C29" i="4"/>
  <c r="C211" i="4" s="1"/>
  <c r="T25" i="4"/>
  <c r="C21" i="4"/>
  <c r="G42" i="4" s="1"/>
  <c r="C20" i="4"/>
  <c r="G41" i="4" s="1"/>
  <c r="U18" i="4"/>
  <c r="Z58" i="4" s="1"/>
  <c r="U17" i="4"/>
  <c r="AD57" i="4" s="1"/>
  <c r="U16" i="4"/>
  <c r="V56" i="4" s="1"/>
  <c r="C15" i="4"/>
  <c r="O36" i="4" s="1"/>
  <c r="C14" i="4"/>
  <c r="G35" i="4" s="1"/>
  <c r="C13" i="4"/>
  <c r="K34" i="4" s="1"/>
  <c r="U11" i="4"/>
  <c r="AD51" i="4" s="1"/>
  <c r="U10" i="4"/>
  <c r="V50" i="4" s="1"/>
  <c r="E8" i="4"/>
  <c r="E9" i="4" s="1"/>
  <c r="E10" i="4" s="1"/>
  <c r="E11" i="4" s="1"/>
  <c r="E12" i="4" s="1"/>
  <c r="F222" i="4" l="1"/>
  <c r="AC67" i="4"/>
  <c r="D238" i="4"/>
  <c r="P238" i="4"/>
  <c r="N239" i="4"/>
  <c r="L240" i="4"/>
  <c r="J241" i="4"/>
  <c r="U240" i="4"/>
  <c r="AG240" i="4"/>
  <c r="G211" i="4"/>
  <c r="Z215" i="4"/>
  <c r="V241" i="4"/>
  <c r="E212" i="4"/>
  <c r="T242" i="4"/>
  <c r="AF242" i="4"/>
  <c r="L213" i="4"/>
  <c r="K67" i="4"/>
  <c r="Z67" i="4"/>
  <c r="C213" i="4"/>
  <c r="O213" i="4"/>
  <c r="X234" i="4"/>
  <c r="T235" i="4"/>
  <c r="AF235" i="4"/>
  <c r="AD243" i="4"/>
  <c r="W239" i="4"/>
  <c r="I215" i="4"/>
  <c r="I233" i="4"/>
  <c r="G237" i="4"/>
  <c r="N211" i="4"/>
  <c r="AC212" i="4"/>
  <c r="Y213" i="4"/>
  <c r="U215" i="4"/>
  <c r="AG215" i="4"/>
  <c r="AE216" i="4"/>
  <c r="L219" i="4"/>
  <c r="H220" i="4"/>
  <c r="W232" i="4"/>
  <c r="L212" i="4"/>
  <c r="AD217" i="4"/>
  <c r="Z218" i="4"/>
  <c r="G221" i="4"/>
  <c r="V219" i="4"/>
  <c r="AD220" i="4"/>
  <c r="V233" i="4"/>
  <c r="AB242" i="4"/>
  <c r="AB235" i="4"/>
  <c r="Z243" i="4"/>
  <c r="K213" i="4"/>
  <c r="E222" i="4"/>
  <c r="H214" i="4"/>
  <c r="G178" i="4"/>
  <c r="AF234" i="4"/>
  <c r="I67" i="4"/>
  <c r="X67" i="4"/>
  <c r="I214" i="4"/>
  <c r="C234" i="4"/>
  <c r="O234" i="4"/>
  <c r="K235" i="4"/>
  <c r="G236" i="4"/>
  <c r="H178" i="4"/>
  <c r="H179" i="4" s="1"/>
  <c r="H180" i="4" s="1"/>
  <c r="H181" i="4" s="1"/>
  <c r="H182" i="4" s="1"/>
  <c r="T234" i="4"/>
  <c r="J67" i="4"/>
  <c r="Y67" i="4"/>
  <c r="P237" i="4"/>
  <c r="I178" i="4"/>
  <c r="I179" i="4" s="1"/>
  <c r="J213" i="4"/>
  <c r="G215" i="4"/>
  <c r="G233" i="4"/>
  <c r="V239" i="4"/>
  <c r="L67" i="4"/>
  <c r="AA67" i="4"/>
  <c r="L239" i="4"/>
  <c r="J240" i="4"/>
  <c r="H241" i="4"/>
  <c r="M211" i="4"/>
  <c r="AB212" i="4"/>
  <c r="X213" i="4"/>
  <c r="V214" i="4"/>
  <c r="AD216" i="4"/>
  <c r="K219" i="4"/>
  <c r="G220" i="4"/>
  <c r="X221" i="4"/>
  <c r="K232" i="4"/>
  <c r="V232" i="4"/>
  <c r="C238" i="4"/>
  <c r="O238" i="4"/>
  <c r="M239" i="4"/>
  <c r="K240" i="4"/>
  <c r="I241" i="4"/>
  <c r="AA222" i="4"/>
  <c r="W223" i="4"/>
  <c r="AE224" i="4"/>
  <c r="L230" i="4"/>
  <c r="H231" i="4"/>
  <c r="D232" i="4"/>
  <c r="P232" i="4"/>
  <c r="H238" i="4"/>
  <c r="Y240" i="4"/>
  <c r="H211" i="4"/>
  <c r="AA215" i="4"/>
  <c r="F219" i="4"/>
  <c r="N220" i="4"/>
  <c r="AE221" i="4"/>
  <c r="AC232" i="4"/>
  <c r="W241" i="4"/>
  <c r="E92" i="5"/>
  <c r="W217" i="4"/>
  <c r="AE218" i="4"/>
  <c r="L221" i="4"/>
  <c r="AA219" i="4"/>
  <c r="W220" i="4"/>
  <c r="AA233" i="4"/>
  <c r="U242" i="4"/>
  <c r="AG242" i="4"/>
  <c r="J222" i="4"/>
  <c r="Y234" i="4"/>
  <c r="U235" i="4"/>
  <c r="AG235" i="4"/>
  <c r="AE243" i="4"/>
  <c r="AB67" i="4"/>
  <c r="AB68" i="4" s="1"/>
  <c r="N214" i="4"/>
  <c r="H234" i="4"/>
  <c r="D235" i="4"/>
  <c r="P235" i="4"/>
  <c r="L236" i="4"/>
  <c r="AD67" i="4"/>
  <c r="L215" i="4"/>
  <c r="L233" i="4"/>
  <c r="J237" i="4"/>
  <c r="AA239" i="4"/>
  <c r="Z240" i="4"/>
  <c r="V242" i="4"/>
  <c r="AC222" i="4"/>
  <c r="Y223" i="4"/>
  <c r="U224" i="4"/>
  <c r="AG224" i="4"/>
  <c r="N230" i="4"/>
  <c r="J231" i="4"/>
  <c r="F232" i="4"/>
  <c r="H239" i="4"/>
  <c r="F240" i="4"/>
  <c r="D241" i="4"/>
  <c r="P241" i="4"/>
  <c r="AA240" i="4"/>
  <c r="X241" i="4"/>
  <c r="L68" i="4"/>
  <c r="Y217" i="4"/>
  <c r="U218" i="4"/>
  <c r="AG218" i="4"/>
  <c r="N221" i="4"/>
  <c r="AC219" i="4"/>
  <c r="Y220" i="4"/>
  <c r="AC233" i="4"/>
  <c r="W242" i="4"/>
  <c r="E213" i="4"/>
  <c r="K222" i="4"/>
  <c r="Z234" i="4"/>
  <c r="V235" i="4"/>
  <c r="T243" i="4"/>
  <c r="AF243" i="4"/>
  <c r="D178" i="4"/>
  <c r="D179" i="4" s="1"/>
  <c r="D180" i="4" s="1"/>
  <c r="D181" i="4" s="1"/>
  <c r="D182" i="4" s="1"/>
  <c r="P178" i="4"/>
  <c r="L222" i="4"/>
  <c r="AA234" i="4"/>
  <c r="W235" i="4"/>
  <c r="U243" i="4"/>
  <c r="AG243" i="4"/>
  <c r="M178" i="4"/>
  <c r="M179" i="4" s="1"/>
  <c r="M180" i="4" s="1"/>
  <c r="M181" i="4" s="1"/>
  <c r="M182" i="4" s="1"/>
  <c r="E178" i="4"/>
  <c r="E179" i="4" s="1"/>
  <c r="E180" i="4" s="1"/>
  <c r="E181" i="4" s="1"/>
  <c r="E182" i="4" s="1"/>
  <c r="N178" i="4"/>
  <c r="D214" i="4"/>
  <c r="P214" i="4"/>
  <c r="J234" i="4"/>
  <c r="F235" i="4"/>
  <c r="N236" i="4"/>
  <c r="E67" i="4"/>
  <c r="E68" i="4" s="1"/>
  <c r="E69" i="4" s="1"/>
  <c r="E70" i="4" s="1"/>
  <c r="E71" i="4" s="1"/>
  <c r="T67" i="4"/>
  <c r="AF67" i="4"/>
  <c r="AF68" i="4" s="1"/>
  <c r="N215" i="4"/>
  <c r="N233" i="4"/>
  <c r="L237" i="4"/>
  <c r="AC239" i="4"/>
  <c r="AD42" i="5"/>
  <c r="W97" i="5"/>
  <c r="L222" i="5"/>
  <c r="W22" i="5"/>
  <c r="W41" i="5"/>
  <c r="W8" i="5"/>
  <c r="W14" i="5"/>
  <c r="H29" i="5"/>
  <c r="H211" i="5" s="1"/>
  <c r="F21" i="5"/>
  <c r="G30" i="5"/>
  <c r="AF30" i="5"/>
  <c r="W18" i="5"/>
  <c r="AA32" i="5"/>
  <c r="P126" i="5"/>
  <c r="P215" i="5" s="1"/>
  <c r="H34" i="5"/>
  <c r="V130" i="5"/>
  <c r="J36" i="5"/>
  <c r="Y133" i="5"/>
  <c r="AE37" i="5"/>
  <c r="H138" i="5"/>
  <c r="F40" i="5"/>
  <c r="Y142" i="5"/>
  <c r="F15" i="5"/>
  <c r="F18" i="5"/>
  <c r="W23" i="5"/>
  <c r="D30" i="5"/>
  <c r="AE30" i="5"/>
  <c r="X32" i="5"/>
  <c r="D34" i="5"/>
  <c r="H36" i="5"/>
  <c r="Z37" i="5"/>
  <c r="T39" i="5"/>
  <c r="V41" i="5"/>
  <c r="AA42" i="5"/>
  <c r="O126" i="5"/>
  <c r="F130" i="5"/>
  <c r="H133" i="5"/>
  <c r="P137" i="5"/>
  <c r="W142" i="5"/>
  <c r="F10" i="5"/>
  <c r="W15" i="5"/>
  <c r="T29" i="5"/>
  <c r="I30" i="5"/>
  <c r="AG30" i="5"/>
  <c r="AB32" i="5"/>
  <c r="K34" i="5"/>
  <c r="O36" i="5"/>
  <c r="AG37" i="5"/>
  <c r="G40" i="5"/>
  <c r="X41" i="5"/>
  <c r="H43" i="5"/>
  <c r="F95" i="5"/>
  <c r="K127" i="5"/>
  <c r="AA133" i="5"/>
  <c r="I138" i="5"/>
  <c r="L143" i="5"/>
  <c r="F13" i="5"/>
  <c r="U29" i="5"/>
  <c r="J30" i="5"/>
  <c r="T31" i="5"/>
  <c r="T211" i="5" s="1"/>
  <c r="AE32" i="5"/>
  <c r="L34" i="5"/>
  <c r="P36" i="5"/>
  <c r="C38" i="5"/>
  <c r="H40" i="5"/>
  <c r="AA41" i="5"/>
  <c r="AG43" i="5"/>
  <c r="L127" i="5"/>
  <c r="F131" i="5"/>
  <c r="I134" i="5"/>
  <c r="M143" i="5"/>
  <c r="W10" i="5"/>
  <c r="F16" i="5"/>
  <c r="V29" i="5"/>
  <c r="M30" i="5"/>
  <c r="C32" i="5"/>
  <c r="AF32" i="5"/>
  <c r="M34" i="5"/>
  <c r="T36" i="5"/>
  <c r="D38" i="5"/>
  <c r="K40" i="5"/>
  <c r="AE41" i="5"/>
  <c r="G44" i="5"/>
  <c r="W113" i="5"/>
  <c r="Z127" i="5"/>
  <c r="H131" i="5"/>
  <c r="J134" i="5"/>
  <c r="C139" i="5"/>
  <c r="E144" i="5"/>
  <c r="F8" i="5"/>
  <c r="F19" i="5"/>
  <c r="F22" i="5"/>
  <c r="W29" i="5"/>
  <c r="N30" i="5"/>
  <c r="G32" i="5"/>
  <c r="D33" i="5"/>
  <c r="V34" i="5"/>
  <c r="W36" i="5"/>
  <c r="I38" i="5"/>
  <c r="P40" i="5"/>
  <c r="D42" i="5"/>
  <c r="I44" i="5"/>
  <c r="X131" i="5"/>
  <c r="Z134" i="5"/>
  <c r="Y139" i="5"/>
  <c r="G144" i="5"/>
  <c r="Z29" i="5"/>
  <c r="O30" i="5"/>
  <c r="I32" i="5"/>
  <c r="T33" i="5"/>
  <c r="T213" i="5" s="1"/>
  <c r="Z34" i="5"/>
  <c r="AA36" i="5"/>
  <c r="N38" i="5"/>
  <c r="N220" i="5" s="1"/>
  <c r="V40" i="5"/>
  <c r="E42" i="5"/>
  <c r="L44" i="5"/>
  <c r="F93" i="5"/>
  <c r="AD123" i="5"/>
  <c r="G128" i="5"/>
  <c r="AA134" i="5"/>
  <c r="AA139" i="5"/>
  <c r="AC144" i="5"/>
  <c r="F11" i="5"/>
  <c r="F14" i="5"/>
  <c r="W19" i="5"/>
  <c r="AB29" i="5"/>
  <c r="P30" i="5"/>
  <c r="P212" i="5" s="1"/>
  <c r="J32" i="5"/>
  <c r="U33" i="5"/>
  <c r="AA34" i="5"/>
  <c r="AE36" i="5"/>
  <c r="O38" i="5"/>
  <c r="W40" i="5"/>
  <c r="K42" i="5"/>
  <c r="P44" i="5"/>
  <c r="K124" i="5"/>
  <c r="H128" i="5"/>
  <c r="G132" i="5"/>
  <c r="J135" i="5"/>
  <c r="M140" i="5"/>
  <c r="X25" i="5"/>
  <c r="F17" i="5"/>
  <c r="AC29" i="5"/>
  <c r="W30" i="5"/>
  <c r="N32" i="5"/>
  <c r="W33" i="5"/>
  <c r="AF36" i="5"/>
  <c r="AF216" i="5" s="1"/>
  <c r="W38" i="5"/>
  <c r="AB40" i="5"/>
  <c r="L42" i="5"/>
  <c r="L224" i="5" s="1"/>
  <c r="V44" i="5"/>
  <c r="L124" i="5"/>
  <c r="V128" i="5"/>
  <c r="H132" i="5"/>
  <c r="C136" i="5"/>
  <c r="P140" i="5"/>
  <c r="T145" i="5"/>
  <c r="W11" i="5"/>
  <c r="F20" i="5"/>
  <c r="AF29" i="5"/>
  <c r="Y30" i="5"/>
  <c r="O32" i="5"/>
  <c r="Y33" i="5"/>
  <c r="G35" i="5"/>
  <c r="L37" i="5"/>
  <c r="X38" i="5"/>
  <c r="AE40" i="5"/>
  <c r="O42" i="5"/>
  <c r="W44" i="5"/>
  <c r="X132" i="5"/>
  <c r="D136" i="5"/>
  <c r="H141" i="5"/>
  <c r="W145" i="5"/>
  <c r="F9" i="5"/>
  <c r="F23" i="5"/>
  <c r="AG29" i="5"/>
  <c r="Z30" i="5"/>
  <c r="P32" i="5"/>
  <c r="AD33" i="5"/>
  <c r="AD35" i="5"/>
  <c r="U37" i="5"/>
  <c r="AA38" i="5"/>
  <c r="AA218" i="5" s="1"/>
  <c r="AG40" i="5"/>
  <c r="P42" i="5"/>
  <c r="X44" i="5"/>
  <c r="X224" i="5" s="1"/>
  <c r="F97" i="5"/>
  <c r="C126" i="5"/>
  <c r="AA136" i="5"/>
  <c r="AE141" i="5"/>
  <c r="K146" i="5"/>
  <c r="F12" i="5"/>
  <c r="C30" i="5"/>
  <c r="T32" i="5"/>
  <c r="AF33" i="5"/>
  <c r="C41" i="5"/>
  <c r="AD44" i="5"/>
  <c r="D126" i="5"/>
  <c r="E130" i="5"/>
  <c r="G133" i="5"/>
  <c r="AB136" i="5"/>
  <c r="AF141" i="5"/>
  <c r="AF219" i="5" s="1"/>
  <c r="L146" i="5"/>
  <c r="E8" i="5"/>
  <c r="V30" i="5"/>
  <c r="AC30" i="5"/>
  <c r="X34" i="5"/>
  <c r="AF34" i="5"/>
  <c r="T34" i="5"/>
  <c r="AD34" i="5"/>
  <c r="AD214" i="5" s="1"/>
  <c r="AC34" i="5"/>
  <c r="Y34" i="5"/>
  <c r="AF38" i="5"/>
  <c r="T38" i="5"/>
  <c r="AB38" i="5"/>
  <c r="Z38" i="5"/>
  <c r="Y38" i="5"/>
  <c r="AG38" i="5"/>
  <c r="U38" i="5"/>
  <c r="AB42" i="5"/>
  <c r="X42" i="5"/>
  <c r="V42" i="5"/>
  <c r="AG42" i="5"/>
  <c r="U42" i="5"/>
  <c r="AC42" i="5"/>
  <c r="G25" i="5"/>
  <c r="I29" i="5"/>
  <c r="X29" i="5"/>
  <c r="E30" i="5"/>
  <c r="T30" i="5"/>
  <c r="D31" i="5"/>
  <c r="U31" i="5"/>
  <c r="V32" i="5"/>
  <c r="E33" i="5"/>
  <c r="Z33" i="5"/>
  <c r="P34" i="5"/>
  <c r="H35" i="5"/>
  <c r="AE35" i="5"/>
  <c r="Y36" i="5"/>
  <c r="M37" i="5"/>
  <c r="G38" i="5"/>
  <c r="AD38" i="5"/>
  <c r="W39" i="5"/>
  <c r="D41" i="5"/>
  <c r="AC41" i="5"/>
  <c r="T42" i="5"/>
  <c r="K43" i="5"/>
  <c r="AA44" i="5"/>
  <c r="F100" i="5"/>
  <c r="K32" i="5"/>
  <c r="F32" i="5"/>
  <c r="M36" i="5"/>
  <c r="I36" i="5"/>
  <c r="G36" i="5"/>
  <c r="F36" i="5"/>
  <c r="N36" i="5"/>
  <c r="I40" i="5"/>
  <c r="E40" i="5"/>
  <c r="O40" i="5"/>
  <c r="C40" i="5"/>
  <c r="N40" i="5"/>
  <c r="J40" i="5"/>
  <c r="E44" i="5"/>
  <c r="M44" i="5"/>
  <c r="K44" i="5"/>
  <c r="J44" i="5"/>
  <c r="F44" i="5"/>
  <c r="T25" i="5"/>
  <c r="J29" i="5"/>
  <c r="Y29" i="5"/>
  <c r="F30" i="5"/>
  <c r="U30" i="5"/>
  <c r="E31" i="5"/>
  <c r="V31" i="5"/>
  <c r="E32" i="5"/>
  <c r="W32" i="5"/>
  <c r="F33" i="5"/>
  <c r="U34" i="5"/>
  <c r="I35" i="5"/>
  <c r="C36" i="5"/>
  <c r="Z36" i="5"/>
  <c r="P37" i="5"/>
  <c r="P219" i="5" s="1"/>
  <c r="H38" i="5"/>
  <c r="AE38" i="5"/>
  <c r="Y39" i="5"/>
  <c r="M40" i="5"/>
  <c r="G41" i="5"/>
  <c r="W42" i="5"/>
  <c r="L43" i="5"/>
  <c r="D44" i="5"/>
  <c r="AC44" i="5"/>
  <c r="W9" i="5"/>
  <c r="W13" i="5"/>
  <c r="W17" i="5"/>
  <c r="W21" i="5"/>
  <c r="K29" i="5"/>
  <c r="F31" i="5"/>
  <c r="W31" i="5"/>
  <c r="H33" i="5"/>
  <c r="L35" i="5"/>
  <c r="C39" i="5"/>
  <c r="Z39" i="5"/>
  <c r="H41" i="5"/>
  <c r="H223" i="5" s="1"/>
  <c r="M43" i="5"/>
  <c r="W93" i="5"/>
  <c r="O123" i="5"/>
  <c r="AB33" i="5"/>
  <c r="X33" i="5"/>
  <c r="V33" i="5"/>
  <c r="AG33" i="5"/>
  <c r="AC33" i="5"/>
  <c r="X37" i="5"/>
  <c r="AF37" i="5"/>
  <c r="AF217" i="5" s="1"/>
  <c r="T37" i="5"/>
  <c r="AD37" i="5"/>
  <c r="AC37" i="5"/>
  <c r="Y37" i="5"/>
  <c r="AF41" i="5"/>
  <c r="T41" i="5"/>
  <c r="AB41" i="5"/>
  <c r="Z41" i="5"/>
  <c r="Y41" i="5"/>
  <c r="AG41" i="5"/>
  <c r="U41" i="5"/>
  <c r="L29" i="5"/>
  <c r="AA29" i="5"/>
  <c r="H30" i="5"/>
  <c r="X30" i="5"/>
  <c r="X31" i="5"/>
  <c r="H32" i="5"/>
  <c r="J33" i="5"/>
  <c r="AE33" i="5"/>
  <c r="W34" i="5"/>
  <c r="E36" i="5"/>
  <c r="E218" i="5" s="1"/>
  <c r="V37" i="5"/>
  <c r="L38" i="5"/>
  <c r="AA39" i="5"/>
  <c r="I41" i="5"/>
  <c r="I223" i="5" s="1"/>
  <c r="C42" i="5"/>
  <c r="Z42" i="5"/>
  <c r="H44" i="5"/>
  <c r="W98" i="5"/>
  <c r="W100" i="5"/>
  <c r="W105" i="5"/>
  <c r="W108" i="5"/>
  <c r="W111" i="5"/>
  <c r="O31" i="5"/>
  <c r="C31" i="5"/>
  <c r="J31" i="5"/>
  <c r="E35" i="5"/>
  <c r="E217" i="5" s="1"/>
  <c r="M35" i="5"/>
  <c r="K35" i="5"/>
  <c r="J35" i="5"/>
  <c r="F35" i="5"/>
  <c r="M39" i="5"/>
  <c r="I39" i="5"/>
  <c r="G39" i="5"/>
  <c r="F39" i="5"/>
  <c r="N39" i="5"/>
  <c r="I43" i="5"/>
  <c r="E43" i="5"/>
  <c r="O43" i="5"/>
  <c r="C43" i="5"/>
  <c r="N43" i="5"/>
  <c r="J43" i="5"/>
  <c r="M29" i="5"/>
  <c r="H31" i="5"/>
  <c r="Z31" i="5"/>
  <c r="K33" i="5"/>
  <c r="O35" i="5"/>
  <c r="E39" i="5"/>
  <c r="AD39" i="5"/>
  <c r="L41" i="5"/>
  <c r="U43" i="5"/>
  <c r="F103" i="5"/>
  <c r="W12" i="5"/>
  <c r="W16" i="5"/>
  <c r="W20" i="5"/>
  <c r="N29" i="5"/>
  <c r="I31" i="5"/>
  <c r="I213" i="5" s="1"/>
  <c r="AA31" i="5"/>
  <c r="L33" i="5"/>
  <c r="P35" i="5"/>
  <c r="H39" i="5"/>
  <c r="AE39" i="5"/>
  <c r="N41" i="5"/>
  <c r="V43" i="5"/>
  <c r="F92" i="5"/>
  <c r="W95" i="5"/>
  <c r="F99" i="5"/>
  <c r="F109" i="5"/>
  <c r="F115" i="5"/>
  <c r="Z32" i="5"/>
  <c r="AG32" i="5"/>
  <c r="AG212" i="5" s="1"/>
  <c r="U32" i="5"/>
  <c r="AB36" i="5"/>
  <c r="X36" i="5"/>
  <c r="V36" i="5"/>
  <c r="AG36" i="5"/>
  <c r="U36" i="5"/>
  <c r="AC36" i="5"/>
  <c r="X40" i="5"/>
  <c r="AF40" i="5"/>
  <c r="T40" i="5"/>
  <c r="AD40" i="5"/>
  <c r="AC40" i="5"/>
  <c r="Y40" i="5"/>
  <c r="Y220" i="5" s="1"/>
  <c r="AF44" i="5"/>
  <c r="T44" i="5"/>
  <c r="AB44" i="5"/>
  <c r="Z44" i="5"/>
  <c r="Y44" i="5"/>
  <c r="AG44" i="5"/>
  <c r="U44" i="5"/>
  <c r="C29" i="5"/>
  <c r="O29" i="5"/>
  <c r="AD29" i="5"/>
  <c r="K30" i="5"/>
  <c r="AA30" i="5"/>
  <c r="K31" i="5"/>
  <c r="AB31" i="5"/>
  <c r="L32" i="5"/>
  <c r="AC32" i="5"/>
  <c r="O33" i="5"/>
  <c r="AB34" i="5"/>
  <c r="V35" i="5"/>
  <c r="K36" i="5"/>
  <c r="D37" i="5"/>
  <c r="AA37" i="5"/>
  <c r="J39" i="5"/>
  <c r="Z40" i="5"/>
  <c r="O41" i="5"/>
  <c r="AE42" i="5"/>
  <c r="AE222" i="5" s="1"/>
  <c r="W43" i="5"/>
  <c r="N44" i="5"/>
  <c r="F114" i="5"/>
  <c r="F108" i="5"/>
  <c r="F116" i="5"/>
  <c r="F110" i="5"/>
  <c r="F104" i="5"/>
  <c r="F111" i="5"/>
  <c r="F105" i="5"/>
  <c r="G118" i="5"/>
  <c r="F112" i="5"/>
  <c r="F106" i="5"/>
  <c r="F94" i="5"/>
  <c r="F101" i="5"/>
  <c r="I34" i="5"/>
  <c r="I216" i="5" s="1"/>
  <c r="E34" i="5"/>
  <c r="O34" i="5"/>
  <c r="C34" i="5"/>
  <c r="N34" i="5"/>
  <c r="J34" i="5"/>
  <c r="E38" i="5"/>
  <c r="M38" i="5"/>
  <c r="K38" i="5"/>
  <c r="J38" i="5"/>
  <c r="F38" i="5"/>
  <c r="M42" i="5"/>
  <c r="I42" i="5"/>
  <c r="G42" i="5"/>
  <c r="F42" i="5"/>
  <c r="N42" i="5"/>
  <c r="D29" i="5"/>
  <c r="P29" i="5"/>
  <c r="AB30" i="5"/>
  <c r="L31" i="5"/>
  <c r="AC31" i="5"/>
  <c r="M32" i="5"/>
  <c r="AD32" i="5"/>
  <c r="G34" i="5"/>
  <c r="AE34" i="5"/>
  <c r="W35" i="5"/>
  <c r="L36" i="5"/>
  <c r="F37" i="5"/>
  <c r="AB37" i="5"/>
  <c r="V38" i="5"/>
  <c r="K39" i="5"/>
  <c r="D40" i="5"/>
  <c r="AA40" i="5"/>
  <c r="AA220" i="5" s="1"/>
  <c r="J42" i="5"/>
  <c r="AF42" i="5"/>
  <c r="Z43" i="5"/>
  <c r="O44" i="5"/>
  <c r="AF122" i="5"/>
  <c r="T122" i="5"/>
  <c r="AE122" i="5"/>
  <c r="AD122" i="5"/>
  <c r="AC122" i="5"/>
  <c r="AB122" i="5"/>
  <c r="AA122" i="5"/>
  <c r="Z122" i="5"/>
  <c r="Y122" i="5"/>
  <c r="T118" i="5"/>
  <c r="X122" i="5"/>
  <c r="AG122" i="5"/>
  <c r="U122" i="5"/>
  <c r="W122" i="5"/>
  <c r="V92" i="5"/>
  <c r="F96" i="5"/>
  <c r="AD129" i="5"/>
  <c r="AB129" i="5"/>
  <c r="T129" i="5"/>
  <c r="AG129" i="5"/>
  <c r="AF129" i="5"/>
  <c r="AE129" i="5"/>
  <c r="AC129" i="5"/>
  <c r="AA129" i="5"/>
  <c r="Z129" i="5"/>
  <c r="Y129" i="5"/>
  <c r="X129" i="5"/>
  <c r="U129" i="5"/>
  <c r="W129" i="5"/>
  <c r="V129" i="5"/>
  <c r="V131" i="5"/>
  <c r="AF131" i="5"/>
  <c r="T131" i="5"/>
  <c r="U131" i="5"/>
  <c r="AG131" i="5"/>
  <c r="AE131" i="5"/>
  <c r="AD131" i="5"/>
  <c r="AC131" i="5"/>
  <c r="AB131" i="5"/>
  <c r="AA131" i="5"/>
  <c r="Z131" i="5"/>
  <c r="W131" i="5"/>
  <c r="W106" i="5"/>
  <c r="W109" i="5"/>
  <c r="W112" i="5"/>
  <c r="E125" i="5"/>
  <c r="P125" i="5"/>
  <c r="D125" i="5"/>
  <c r="D214" i="5" s="1"/>
  <c r="O125" i="5"/>
  <c r="C125" i="5"/>
  <c r="N125" i="5"/>
  <c r="M125" i="5"/>
  <c r="L125" i="5"/>
  <c r="K125" i="5"/>
  <c r="J125" i="5"/>
  <c r="I125" i="5"/>
  <c r="F125" i="5"/>
  <c r="H125" i="5"/>
  <c r="E29" i="5"/>
  <c r="M31" i="5"/>
  <c r="G37" i="5"/>
  <c r="L39" i="5"/>
  <c r="L221" i="5" s="1"/>
  <c r="D43" i="5"/>
  <c r="W92" i="5"/>
  <c r="X118" i="5"/>
  <c r="G125" i="5"/>
  <c r="AD31" i="5"/>
  <c r="Y31" i="5"/>
  <c r="Y211" i="5" s="1"/>
  <c r="AF35" i="5"/>
  <c r="T35" i="5"/>
  <c r="AB35" i="5"/>
  <c r="Z35" i="5"/>
  <c r="Y35" i="5"/>
  <c r="AG35" i="5"/>
  <c r="U35" i="5"/>
  <c r="AB39" i="5"/>
  <c r="X39" i="5"/>
  <c r="V39" i="5"/>
  <c r="AG39" i="5"/>
  <c r="U39" i="5"/>
  <c r="AC39" i="5"/>
  <c r="AC219" i="5" s="1"/>
  <c r="X43" i="5"/>
  <c r="AF43" i="5"/>
  <c r="AF223" i="5" s="1"/>
  <c r="T43" i="5"/>
  <c r="AD43" i="5"/>
  <c r="AC43" i="5"/>
  <c r="Y43" i="5"/>
  <c r="F29" i="5"/>
  <c r="N31" i="5"/>
  <c r="AF31" i="5"/>
  <c r="C35" i="5"/>
  <c r="AA35" i="5"/>
  <c r="O39" i="5"/>
  <c r="F43" i="5"/>
  <c r="AB43" i="5"/>
  <c r="M123" i="5"/>
  <c r="M212" i="5" s="1"/>
  <c r="L123" i="5"/>
  <c r="L212" i="5" s="1"/>
  <c r="K123" i="5"/>
  <c r="J123" i="5"/>
  <c r="I123" i="5"/>
  <c r="H123" i="5"/>
  <c r="G123" i="5"/>
  <c r="G212" i="5" s="1"/>
  <c r="F123" i="5"/>
  <c r="E123" i="5"/>
  <c r="N123" i="5"/>
  <c r="N212" i="5" s="1"/>
  <c r="C123" i="5"/>
  <c r="D123" i="5"/>
  <c r="AB126" i="5"/>
  <c r="AA126" i="5"/>
  <c r="Z126" i="5"/>
  <c r="Y126" i="5"/>
  <c r="X126" i="5"/>
  <c r="W126" i="5"/>
  <c r="V126" i="5"/>
  <c r="AG126" i="5"/>
  <c r="U126" i="5"/>
  <c r="AF126" i="5"/>
  <c r="T126" i="5"/>
  <c r="AC126" i="5"/>
  <c r="AE126" i="5"/>
  <c r="AD126" i="5"/>
  <c r="W99" i="5"/>
  <c r="M33" i="5"/>
  <c r="M215" i="5" s="1"/>
  <c r="I33" i="5"/>
  <c r="G33" i="5"/>
  <c r="N33" i="5"/>
  <c r="I37" i="5"/>
  <c r="E37" i="5"/>
  <c r="O37" i="5"/>
  <c r="C37" i="5"/>
  <c r="N37" i="5"/>
  <c r="J37" i="5"/>
  <c r="E41" i="5"/>
  <c r="M41" i="5"/>
  <c r="K41" i="5"/>
  <c r="J41" i="5"/>
  <c r="J223" i="5" s="1"/>
  <c r="F41" i="5"/>
  <c r="C25" i="5"/>
  <c r="P31" i="5"/>
  <c r="AG31" i="5"/>
  <c r="C33" i="5"/>
  <c r="D35" i="5"/>
  <c r="AC35" i="5"/>
  <c r="K37" i="5"/>
  <c r="P39" i="5"/>
  <c r="G43" i="5"/>
  <c r="AE43" i="5"/>
  <c r="F98" i="5"/>
  <c r="F102" i="5"/>
  <c r="V137" i="5"/>
  <c r="AF137" i="5"/>
  <c r="T137" i="5"/>
  <c r="AD137" i="5"/>
  <c r="AC137" i="5"/>
  <c r="Y137" i="5"/>
  <c r="AG137" i="5"/>
  <c r="AE137" i="5"/>
  <c r="AB137" i="5"/>
  <c r="AA137" i="5"/>
  <c r="Z137" i="5"/>
  <c r="X137" i="5"/>
  <c r="X215" i="5" s="1"/>
  <c r="W137" i="5"/>
  <c r="U137" i="5"/>
  <c r="AF125" i="5"/>
  <c r="T125" i="5"/>
  <c r="AE125" i="5"/>
  <c r="AD125" i="5"/>
  <c r="AC125" i="5"/>
  <c r="AB125" i="5"/>
  <c r="AA125" i="5"/>
  <c r="Z125" i="5"/>
  <c r="Y125" i="5"/>
  <c r="X125" i="5"/>
  <c r="AG125" i="5"/>
  <c r="U125" i="5"/>
  <c r="AF128" i="5"/>
  <c r="AG128" i="5"/>
  <c r="T128" i="5"/>
  <c r="AE128" i="5"/>
  <c r="AD128" i="5"/>
  <c r="AC128" i="5"/>
  <c r="AB128" i="5"/>
  <c r="AA128" i="5"/>
  <c r="Z128" i="5"/>
  <c r="Y128" i="5"/>
  <c r="X128" i="5"/>
  <c r="U128" i="5"/>
  <c r="W101" i="5"/>
  <c r="V143" i="5"/>
  <c r="AF143" i="5"/>
  <c r="T143" i="5"/>
  <c r="AD143" i="5"/>
  <c r="AD221" i="5" s="1"/>
  <c r="AC143" i="5"/>
  <c r="Y143" i="5"/>
  <c r="AG143" i="5"/>
  <c r="AE143" i="5"/>
  <c r="AE221" i="5" s="1"/>
  <c r="AB143" i="5"/>
  <c r="AA143" i="5"/>
  <c r="AA221" i="5" s="1"/>
  <c r="Z143" i="5"/>
  <c r="X143" i="5"/>
  <c r="W143" i="5"/>
  <c r="U143" i="5"/>
  <c r="W125" i="5"/>
  <c r="X124" i="5"/>
  <c r="W124" i="5"/>
  <c r="V124" i="5"/>
  <c r="AG124" i="5"/>
  <c r="U124" i="5"/>
  <c r="AF124" i="5"/>
  <c r="T124" i="5"/>
  <c r="AE124" i="5"/>
  <c r="AD124" i="5"/>
  <c r="AC124" i="5"/>
  <c r="AB124" i="5"/>
  <c r="Y124" i="5"/>
  <c r="X127" i="5"/>
  <c r="W127" i="5"/>
  <c r="V127" i="5"/>
  <c r="AG127" i="5"/>
  <c r="U127" i="5"/>
  <c r="AF127" i="5"/>
  <c r="T127" i="5"/>
  <c r="AE127" i="5"/>
  <c r="AD127" i="5"/>
  <c r="AC127" i="5"/>
  <c r="AB127" i="5"/>
  <c r="Y127" i="5"/>
  <c r="O129" i="5"/>
  <c r="C129" i="5"/>
  <c r="M129" i="5"/>
  <c r="P129" i="5"/>
  <c r="P218" i="5" s="1"/>
  <c r="N129" i="5"/>
  <c r="L129" i="5"/>
  <c r="K129" i="5"/>
  <c r="J129" i="5"/>
  <c r="I129" i="5"/>
  <c r="H129" i="5"/>
  <c r="H218" i="5" s="1"/>
  <c r="G129" i="5"/>
  <c r="D129" i="5"/>
  <c r="D218" i="5" s="1"/>
  <c r="Z130" i="5"/>
  <c r="X130" i="5"/>
  <c r="T130" i="5"/>
  <c r="AG130" i="5"/>
  <c r="AF130" i="5"/>
  <c r="AE130" i="5"/>
  <c r="AD130" i="5"/>
  <c r="AC130" i="5"/>
  <c r="AB130" i="5"/>
  <c r="AA130" i="5"/>
  <c r="Y130" i="5"/>
  <c r="U130" i="5"/>
  <c r="W104" i="5"/>
  <c r="W116" i="5"/>
  <c r="F129" i="5"/>
  <c r="E122" i="5"/>
  <c r="P122" i="5"/>
  <c r="D122" i="5"/>
  <c r="O122" i="5"/>
  <c r="C122" i="5"/>
  <c r="N122" i="5"/>
  <c r="M122" i="5"/>
  <c r="L122" i="5"/>
  <c r="K122" i="5"/>
  <c r="J122" i="5"/>
  <c r="I122" i="5"/>
  <c r="F122" i="5"/>
  <c r="O135" i="5"/>
  <c r="C135" i="5"/>
  <c r="M135" i="5"/>
  <c r="K135" i="5"/>
  <c r="F135" i="5"/>
  <c r="H135" i="5"/>
  <c r="H224" i="5" s="1"/>
  <c r="G135" i="5"/>
  <c r="E135" i="5"/>
  <c r="D135" i="5"/>
  <c r="P135" i="5"/>
  <c r="N135" i="5"/>
  <c r="I135" i="5"/>
  <c r="F107" i="5"/>
  <c r="C118" i="5"/>
  <c r="AB123" i="5"/>
  <c r="AA123" i="5"/>
  <c r="Z123" i="5"/>
  <c r="Y123" i="5"/>
  <c r="X123" i="5"/>
  <c r="W123" i="5"/>
  <c r="V123" i="5"/>
  <c r="AG123" i="5"/>
  <c r="U123" i="5"/>
  <c r="AF123" i="5"/>
  <c r="T123" i="5"/>
  <c r="AC123" i="5"/>
  <c r="W94" i="5"/>
  <c r="W102" i="5"/>
  <c r="W107" i="5"/>
  <c r="W114" i="5"/>
  <c r="G122" i="5"/>
  <c r="Z124" i="5"/>
  <c r="W110" i="5"/>
  <c r="W96" i="5"/>
  <c r="W103" i="5"/>
  <c r="O141" i="5"/>
  <c r="C141" i="5"/>
  <c r="M141" i="5"/>
  <c r="K141" i="5"/>
  <c r="J141" i="5"/>
  <c r="F141" i="5"/>
  <c r="D141" i="5"/>
  <c r="P141" i="5"/>
  <c r="N141" i="5"/>
  <c r="L141" i="5"/>
  <c r="I141" i="5"/>
  <c r="E141" i="5"/>
  <c r="F113" i="5"/>
  <c r="W115" i="5"/>
  <c r="V125" i="5"/>
  <c r="AD132" i="5"/>
  <c r="AB132" i="5"/>
  <c r="AD138" i="5"/>
  <c r="AD216" i="5" s="1"/>
  <c r="AB138" i="5"/>
  <c r="Z138" i="5"/>
  <c r="Y138" i="5"/>
  <c r="AG138" i="5"/>
  <c r="U138" i="5"/>
  <c r="AD144" i="5"/>
  <c r="AB144" i="5"/>
  <c r="Z144" i="5"/>
  <c r="Y144" i="5"/>
  <c r="Y222" i="5" s="1"/>
  <c r="AG144" i="5"/>
  <c r="U144" i="5"/>
  <c r="J124" i="5"/>
  <c r="N126" i="5"/>
  <c r="J127" i="5"/>
  <c r="F128" i="5"/>
  <c r="D130" i="5"/>
  <c r="D131" i="5"/>
  <c r="F132" i="5"/>
  <c r="W132" i="5"/>
  <c r="F133" i="5"/>
  <c r="W133" i="5"/>
  <c r="Y134" i="5"/>
  <c r="Y212" i="5" s="1"/>
  <c r="AF135" i="5"/>
  <c r="AF213" i="5" s="1"/>
  <c r="Y136" i="5"/>
  <c r="M137" i="5"/>
  <c r="G138" i="5"/>
  <c r="AE138" i="5"/>
  <c r="AE216" i="5" s="1"/>
  <c r="W139" i="5"/>
  <c r="W217" i="5" s="1"/>
  <c r="T142" i="5"/>
  <c r="K143" i="5"/>
  <c r="D144" i="5"/>
  <c r="AA144" i="5"/>
  <c r="AA222" i="5" s="1"/>
  <c r="P145" i="5"/>
  <c r="AG146" i="5"/>
  <c r="G134" i="5"/>
  <c r="E134" i="5"/>
  <c r="G140" i="5"/>
  <c r="E140" i="5"/>
  <c r="O140" i="5"/>
  <c r="C140" i="5"/>
  <c r="N140" i="5"/>
  <c r="J140" i="5"/>
  <c r="G146" i="5"/>
  <c r="E146" i="5"/>
  <c r="O146" i="5"/>
  <c r="C146" i="5"/>
  <c r="N146" i="5"/>
  <c r="J146" i="5"/>
  <c r="M124" i="5"/>
  <c r="E126" i="5"/>
  <c r="M127" i="5"/>
  <c r="M216" i="5" s="1"/>
  <c r="I128" i="5"/>
  <c r="G130" i="5"/>
  <c r="I131" i="5"/>
  <c r="I220" i="5" s="1"/>
  <c r="I132" i="5"/>
  <c r="Z132" i="5"/>
  <c r="J133" i="5"/>
  <c r="AB133" i="5"/>
  <c r="K134" i="5"/>
  <c r="AB134" i="5"/>
  <c r="E136" i="5"/>
  <c r="L138" i="5"/>
  <c r="D139" i="5"/>
  <c r="AB139" i="5"/>
  <c r="U140" i="5"/>
  <c r="C142" i="5"/>
  <c r="P143" i="5"/>
  <c r="H144" i="5"/>
  <c r="AF144" i="5"/>
  <c r="Y145" i="5"/>
  <c r="M146" i="5"/>
  <c r="Z136" i="5"/>
  <c r="Z214" i="5" s="1"/>
  <c r="X136" i="5"/>
  <c r="V136" i="5"/>
  <c r="AG136" i="5"/>
  <c r="AG214" i="5" s="1"/>
  <c r="U136" i="5"/>
  <c r="AC136" i="5"/>
  <c r="Z142" i="5"/>
  <c r="X142" i="5"/>
  <c r="V142" i="5"/>
  <c r="V220" i="5" s="1"/>
  <c r="AG142" i="5"/>
  <c r="AG220" i="5" s="1"/>
  <c r="U142" i="5"/>
  <c r="U220" i="5" s="1"/>
  <c r="AC142" i="5"/>
  <c r="N124" i="5"/>
  <c r="F126" i="5"/>
  <c r="N127" i="5"/>
  <c r="J128" i="5"/>
  <c r="H130" i="5"/>
  <c r="H219" i="5" s="1"/>
  <c r="J131" i="5"/>
  <c r="J132" i="5"/>
  <c r="AA132" i="5"/>
  <c r="AC133" i="5"/>
  <c r="L134" i="5"/>
  <c r="AC134" i="5"/>
  <c r="H136" i="5"/>
  <c r="AE136" i="5"/>
  <c r="N138" i="5"/>
  <c r="AD139" i="5"/>
  <c r="W140" i="5"/>
  <c r="D142" i="5"/>
  <c r="AB142" i="5"/>
  <c r="I144" i="5"/>
  <c r="AA145" i="5"/>
  <c r="AA223" i="5" s="1"/>
  <c r="P146" i="5"/>
  <c r="K133" i="5"/>
  <c r="I133" i="5"/>
  <c r="K139" i="5"/>
  <c r="I139" i="5"/>
  <c r="G139" i="5"/>
  <c r="F139" i="5"/>
  <c r="N139" i="5"/>
  <c r="K145" i="5"/>
  <c r="I145" i="5"/>
  <c r="G145" i="5"/>
  <c r="F145" i="5"/>
  <c r="N145" i="5"/>
  <c r="C124" i="5"/>
  <c r="O124" i="5"/>
  <c r="G126" i="5"/>
  <c r="C127" i="5"/>
  <c r="O127" i="5"/>
  <c r="K128" i="5"/>
  <c r="J130" i="5"/>
  <c r="K131" i="5"/>
  <c r="K132" i="5"/>
  <c r="AC132" i="5"/>
  <c r="M133" i="5"/>
  <c r="AD133" i="5"/>
  <c r="M134" i="5"/>
  <c r="AD134" i="5"/>
  <c r="J136" i="5"/>
  <c r="AF136" i="5"/>
  <c r="H139" i="5"/>
  <c r="AE139" i="5"/>
  <c r="X140" i="5"/>
  <c r="X218" i="5" s="1"/>
  <c r="E142" i="5"/>
  <c r="AD142" i="5"/>
  <c r="L144" i="5"/>
  <c r="D145" i="5"/>
  <c r="AB145" i="5"/>
  <c r="U146" i="5"/>
  <c r="AD135" i="5"/>
  <c r="AD213" i="5" s="1"/>
  <c r="AB135" i="5"/>
  <c r="Z135" i="5"/>
  <c r="Y135" i="5"/>
  <c r="AG135" i="5"/>
  <c r="U135" i="5"/>
  <c r="AD141" i="5"/>
  <c r="AB141" i="5"/>
  <c r="Z141" i="5"/>
  <c r="Y141" i="5"/>
  <c r="AG141" i="5"/>
  <c r="U141" i="5"/>
  <c r="D124" i="5"/>
  <c r="P124" i="5"/>
  <c r="H126" i="5"/>
  <c r="D127" i="5"/>
  <c r="P127" i="5"/>
  <c r="L128" i="5"/>
  <c r="L130" i="5"/>
  <c r="L131" i="5"/>
  <c r="AE132" i="5"/>
  <c r="N133" i="5"/>
  <c r="AE133" i="5"/>
  <c r="AE211" i="5" s="1"/>
  <c r="N134" i="5"/>
  <c r="AE134" i="5"/>
  <c r="V135" i="5"/>
  <c r="L136" i="5"/>
  <c r="D137" i="5"/>
  <c r="T138" i="5"/>
  <c r="J139" i="5"/>
  <c r="Z140" i="5"/>
  <c r="H142" i="5"/>
  <c r="AE142" i="5"/>
  <c r="E145" i="5"/>
  <c r="AD145" i="5"/>
  <c r="W146" i="5"/>
  <c r="O132" i="5"/>
  <c r="C132" i="5"/>
  <c r="M132" i="5"/>
  <c r="O138" i="5"/>
  <c r="C138" i="5"/>
  <c r="M138" i="5"/>
  <c r="K138" i="5"/>
  <c r="J138" i="5"/>
  <c r="F138" i="5"/>
  <c r="O144" i="5"/>
  <c r="C144" i="5"/>
  <c r="M144" i="5"/>
  <c r="K144" i="5"/>
  <c r="J144" i="5"/>
  <c r="F144" i="5"/>
  <c r="E124" i="5"/>
  <c r="I126" i="5"/>
  <c r="E127" i="5"/>
  <c r="M128" i="5"/>
  <c r="M130" i="5"/>
  <c r="M131" i="5"/>
  <c r="N132" i="5"/>
  <c r="AF132" i="5"/>
  <c r="O133" i="5"/>
  <c r="AF133" i="5"/>
  <c r="O134" i="5"/>
  <c r="W135" i="5"/>
  <c r="W213" i="5" s="1"/>
  <c r="M136" i="5"/>
  <c r="F137" i="5"/>
  <c r="V138" i="5"/>
  <c r="L139" i="5"/>
  <c r="D140" i="5"/>
  <c r="T141" i="5"/>
  <c r="J142" i="5"/>
  <c r="AF142" i="5"/>
  <c r="P144" i="5"/>
  <c r="H145" i="5"/>
  <c r="AE145" i="5"/>
  <c r="V134" i="5"/>
  <c r="AF134" i="5"/>
  <c r="T134" i="5"/>
  <c r="V140" i="5"/>
  <c r="AF140" i="5"/>
  <c r="T140" i="5"/>
  <c r="AD140" i="5"/>
  <c r="AC140" i="5"/>
  <c r="AC218" i="5" s="1"/>
  <c r="Y140" i="5"/>
  <c r="V146" i="5"/>
  <c r="AF146" i="5"/>
  <c r="T146" i="5"/>
  <c r="AD146" i="5"/>
  <c r="AC146" i="5"/>
  <c r="Y146" i="5"/>
  <c r="F124" i="5"/>
  <c r="J126" i="5"/>
  <c r="F127" i="5"/>
  <c r="F216" i="5" s="1"/>
  <c r="N128" i="5"/>
  <c r="N217" i="5" s="1"/>
  <c r="N130" i="5"/>
  <c r="P132" i="5"/>
  <c r="AG132" i="5"/>
  <c r="P133" i="5"/>
  <c r="AG133" i="5"/>
  <c r="P134" i="5"/>
  <c r="P223" i="5" s="1"/>
  <c r="X135" i="5"/>
  <c r="O136" i="5"/>
  <c r="W138" i="5"/>
  <c r="M139" i="5"/>
  <c r="F140" i="5"/>
  <c r="AB140" i="5"/>
  <c r="V141" i="5"/>
  <c r="L142" i="5"/>
  <c r="T144" i="5"/>
  <c r="J145" i="5"/>
  <c r="Z146" i="5"/>
  <c r="G131" i="5"/>
  <c r="E131" i="5"/>
  <c r="G137" i="5"/>
  <c r="E137" i="5"/>
  <c r="O137" i="5"/>
  <c r="C137" i="5"/>
  <c r="N137" i="5"/>
  <c r="J137" i="5"/>
  <c r="G143" i="5"/>
  <c r="E143" i="5"/>
  <c r="O143" i="5"/>
  <c r="C143" i="5"/>
  <c r="N143" i="5"/>
  <c r="J143" i="5"/>
  <c r="G124" i="5"/>
  <c r="G213" i="5" s="1"/>
  <c r="K126" i="5"/>
  <c r="G127" i="5"/>
  <c r="C128" i="5"/>
  <c r="O128" i="5"/>
  <c r="O130" i="5"/>
  <c r="O131" i="5"/>
  <c r="T132" i="5"/>
  <c r="C133" i="5"/>
  <c r="C134" i="5"/>
  <c r="C223" i="5" s="1"/>
  <c r="U134" i="5"/>
  <c r="AA135" i="5"/>
  <c r="AA213" i="5" s="1"/>
  <c r="I137" i="5"/>
  <c r="X138" i="5"/>
  <c r="O139" i="5"/>
  <c r="H140" i="5"/>
  <c r="AE140" i="5"/>
  <c r="W141" i="5"/>
  <c r="M142" i="5"/>
  <c r="F143" i="5"/>
  <c r="V144" i="5"/>
  <c r="L145" i="5"/>
  <c r="D146" i="5"/>
  <c r="AA146" i="5"/>
  <c r="Z133" i="5"/>
  <c r="X133" i="5"/>
  <c r="Z139" i="5"/>
  <c r="X139" i="5"/>
  <c r="V139" i="5"/>
  <c r="AG139" i="5"/>
  <c r="U139" i="5"/>
  <c r="AC139" i="5"/>
  <c r="Z145" i="5"/>
  <c r="X145" i="5"/>
  <c r="V145" i="5"/>
  <c r="AG145" i="5"/>
  <c r="U145" i="5"/>
  <c r="AC145" i="5"/>
  <c r="H124" i="5"/>
  <c r="L126" i="5"/>
  <c r="H127" i="5"/>
  <c r="D128" i="5"/>
  <c r="P128" i="5"/>
  <c r="P131" i="5"/>
  <c r="P220" i="5" s="1"/>
  <c r="D132" i="5"/>
  <c r="D221" i="5" s="1"/>
  <c r="U132" i="5"/>
  <c r="D133" i="5"/>
  <c r="U133" i="5"/>
  <c r="D134" i="5"/>
  <c r="W134" i="5"/>
  <c r="AC135" i="5"/>
  <c r="T136" i="5"/>
  <c r="K137" i="5"/>
  <c r="D138" i="5"/>
  <c r="AA138" i="5"/>
  <c r="P139" i="5"/>
  <c r="I140" i="5"/>
  <c r="AG140" i="5"/>
  <c r="X141" i="5"/>
  <c r="H143" i="5"/>
  <c r="W144" i="5"/>
  <c r="M145" i="5"/>
  <c r="F146" i="5"/>
  <c r="AB146" i="5"/>
  <c r="K130" i="5"/>
  <c r="I130" i="5"/>
  <c r="K136" i="5"/>
  <c r="I136" i="5"/>
  <c r="G136" i="5"/>
  <c r="F136" i="5"/>
  <c r="N136" i="5"/>
  <c r="K142" i="5"/>
  <c r="I142" i="5"/>
  <c r="G142" i="5"/>
  <c r="F142" i="5"/>
  <c r="N142" i="5"/>
  <c r="C130" i="5"/>
  <c r="C131" i="5"/>
  <c r="E132" i="5"/>
  <c r="V132" i="5"/>
  <c r="E133" i="5"/>
  <c r="V133" i="5"/>
  <c r="F134" i="5"/>
  <c r="X134" i="5"/>
  <c r="AE135" i="5"/>
  <c r="W136" i="5"/>
  <c r="L137" i="5"/>
  <c r="E138" i="5"/>
  <c r="AC138" i="5"/>
  <c r="T139" i="5"/>
  <c r="K140" i="5"/>
  <c r="AA141" i="5"/>
  <c r="P142" i="5"/>
  <c r="I143" i="5"/>
  <c r="X144" i="5"/>
  <c r="O145" i="5"/>
  <c r="H146" i="5"/>
  <c r="AE146" i="5"/>
  <c r="AE224" i="5" s="1"/>
  <c r="L69" i="4"/>
  <c r="L70" i="4" s="1"/>
  <c r="L71" i="4" s="1"/>
  <c r="C178" i="4"/>
  <c r="O178" i="4"/>
  <c r="O179" i="4" s="1"/>
  <c r="O180" i="4" s="1"/>
  <c r="O181" i="4" s="1"/>
  <c r="O182" i="4" s="1"/>
  <c r="K212" i="4"/>
  <c r="AB217" i="4"/>
  <c r="X218" i="4"/>
  <c r="E221" i="4"/>
  <c r="T219" i="4"/>
  <c r="AF219" i="4"/>
  <c r="AB220" i="4"/>
  <c r="T233" i="4"/>
  <c r="AF233" i="4"/>
  <c r="F178" i="4"/>
  <c r="F179" i="4" s="1"/>
  <c r="F180" i="4" s="1"/>
  <c r="F181" i="4" s="1"/>
  <c r="F182" i="4" s="1"/>
  <c r="AG178" i="4"/>
  <c r="I213" i="4"/>
  <c r="AD234" i="4"/>
  <c r="Z235" i="4"/>
  <c r="G214" i="4"/>
  <c r="M234" i="4"/>
  <c r="I235" i="4"/>
  <c r="E236" i="4"/>
  <c r="J178" i="4"/>
  <c r="W67" i="4"/>
  <c r="K178" i="4"/>
  <c r="K179" i="4" s="1"/>
  <c r="K180" i="4" s="1"/>
  <c r="K181" i="4" s="1"/>
  <c r="K182" i="4" s="1"/>
  <c r="E215" i="4"/>
  <c r="E233" i="4"/>
  <c r="C237" i="4"/>
  <c r="O237" i="4"/>
  <c r="T239" i="4"/>
  <c r="L178" i="4"/>
  <c r="L179" i="4" s="1"/>
  <c r="L180" i="4" s="1"/>
  <c r="L181" i="4" s="1"/>
  <c r="L182" i="4" s="1"/>
  <c r="T222" i="4"/>
  <c r="AF222" i="4"/>
  <c r="AB223" i="4"/>
  <c r="X224" i="4"/>
  <c r="E230" i="4"/>
  <c r="M231" i="4"/>
  <c r="I232" i="4"/>
  <c r="K239" i="4"/>
  <c r="I240" i="4"/>
  <c r="G241" i="4"/>
  <c r="AD240" i="4"/>
  <c r="I180" i="4"/>
  <c r="I181" i="4" s="1"/>
  <c r="I182" i="4" s="1"/>
  <c r="N179" i="4"/>
  <c r="N180" i="4" s="1"/>
  <c r="N181" i="4" s="1"/>
  <c r="N182" i="4" s="1"/>
  <c r="P179" i="4"/>
  <c r="P180" i="4" s="1"/>
  <c r="P181" i="4" s="1"/>
  <c r="P182" i="4" s="1"/>
  <c r="G179" i="4"/>
  <c r="G180" i="4" s="1"/>
  <c r="G181" i="4" s="1"/>
  <c r="G182" i="4" s="1"/>
  <c r="AC68" i="4"/>
  <c r="AA68" i="4"/>
  <c r="H237" i="4"/>
  <c r="Y239" i="4"/>
  <c r="E97" i="4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F238" i="4"/>
  <c r="D239" i="4"/>
  <c r="P239" i="4"/>
  <c r="L241" i="4"/>
  <c r="W240" i="4"/>
  <c r="U212" i="4"/>
  <c r="AG212" i="4"/>
  <c r="AC213" i="4"/>
  <c r="AA214" i="4"/>
  <c r="U241" i="4"/>
  <c r="AG241" i="4"/>
  <c r="J221" i="4"/>
  <c r="AE242" i="4"/>
  <c r="H222" i="4"/>
  <c r="AC243" i="4"/>
  <c r="V67" i="4"/>
  <c r="V68" i="4" s="1"/>
  <c r="V69" i="4" s="1"/>
  <c r="D67" i="4"/>
  <c r="D68" i="4" s="1"/>
  <c r="D69" i="4" s="1"/>
  <c r="D70" i="4" s="1"/>
  <c r="D71" i="4" s="1"/>
  <c r="P67" i="4"/>
  <c r="P68" i="4" s="1"/>
  <c r="P69" i="4" s="1"/>
  <c r="P70" i="4" s="1"/>
  <c r="P71" i="4" s="1"/>
  <c r="AE67" i="4"/>
  <c r="AE68" i="4" s="1"/>
  <c r="C67" i="4"/>
  <c r="C68" i="4" s="1"/>
  <c r="C69" i="4" s="1"/>
  <c r="C70" i="4" s="1"/>
  <c r="C71" i="4" s="1"/>
  <c r="O67" i="4"/>
  <c r="O68" i="4" s="1"/>
  <c r="O69" i="4" s="1"/>
  <c r="O70" i="4" s="1"/>
  <c r="O71" i="4" s="1"/>
  <c r="O214" i="4"/>
  <c r="I234" i="4"/>
  <c r="E235" i="4"/>
  <c r="M236" i="4"/>
  <c r="C214" i="4"/>
  <c r="G67" i="4"/>
  <c r="G68" i="4" s="1"/>
  <c r="G69" i="4" s="1"/>
  <c r="G70" i="4" s="1"/>
  <c r="G71" i="4" s="1"/>
  <c r="M233" i="4"/>
  <c r="K237" i="4"/>
  <c r="AB239" i="4"/>
  <c r="H67" i="4"/>
  <c r="H68" i="4" s="1"/>
  <c r="H69" i="4" s="1"/>
  <c r="H70" i="4" s="1"/>
  <c r="H71" i="4" s="1"/>
  <c r="AB222" i="4"/>
  <c r="X223" i="4"/>
  <c r="T224" i="4"/>
  <c r="AF224" i="4"/>
  <c r="M230" i="4"/>
  <c r="I231" i="4"/>
  <c r="E232" i="4"/>
  <c r="I238" i="4"/>
  <c r="G239" i="4"/>
  <c r="AD214" i="4"/>
  <c r="AB215" i="4"/>
  <c r="Z216" i="4"/>
  <c r="G219" i="4"/>
  <c r="C220" i="4"/>
  <c r="O220" i="4"/>
  <c r="T221" i="4"/>
  <c r="AF221" i="4"/>
  <c r="AD232" i="4"/>
  <c r="M67" i="4"/>
  <c r="M68" i="4" s="1"/>
  <c r="M69" i="4" s="1"/>
  <c r="M70" i="4" s="1"/>
  <c r="M71" i="4" s="1"/>
  <c r="X217" i="4"/>
  <c r="T218" i="4"/>
  <c r="AF218" i="4"/>
  <c r="M221" i="4"/>
  <c r="AB219" i="4"/>
  <c r="X220" i="4"/>
  <c r="AB233" i="4"/>
  <c r="N67" i="4"/>
  <c r="N68" i="4" s="1"/>
  <c r="N69" i="4" s="1"/>
  <c r="N70" i="4" s="1"/>
  <c r="N71" i="4" s="1"/>
  <c r="K68" i="4"/>
  <c r="K69" i="4" s="1"/>
  <c r="K70" i="4" s="1"/>
  <c r="K71" i="4" s="1"/>
  <c r="K72" i="4" s="1"/>
  <c r="Z68" i="4"/>
  <c r="AD68" i="4"/>
  <c r="T68" i="4"/>
  <c r="F68" i="4"/>
  <c r="F69" i="4" s="1"/>
  <c r="F70" i="4" s="1"/>
  <c r="F71" i="4" s="1"/>
  <c r="U68" i="4"/>
  <c r="AG68" i="4"/>
  <c r="W68" i="4"/>
  <c r="I68" i="4"/>
  <c r="I69" i="4" s="1"/>
  <c r="I70" i="4" s="1"/>
  <c r="I71" i="4" s="1"/>
  <c r="X68" i="4"/>
  <c r="J68" i="4"/>
  <c r="J69" i="4" s="1"/>
  <c r="J70" i="4" s="1"/>
  <c r="J71" i="4" s="1"/>
  <c r="Y68" i="4"/>
  <c r="AA212" i="4"/>
  <c r="W213" i="4"/>
  <c r="U214" i="4"/>
  <c r="AG214" i="4"/>
  <c r="AC216" i="4"/>
  <c r="J219" i="4"/>
  <c r="F220" i="4"/>
  <c r="W221" i="4"/>
  <c r="U232" i="4"/>
  <c r="AG232" i="4"/>
  <c r="AA241" i="4"/>
  <c r="E13" i="4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11" i="4"/>
  <c r="C212" i="4"/>
  <c r="O212" i="4"/>
  <c r="T217" i="4"/>
  <c r="AF217" i="4"/>
  <c r="AB218" i="4"/>
  <c r="X219" i="4"/>
  <c r="T220" i="4"/>
  <c r="AF220" i="4"/>
  <c r="M213" i="4"/>
  <c r="AF239" i="4"/>
  <c r="C221" i="4"/>
  <c r="AA217" i="4"/>
  <c r="W218" i="4"/>
  <c r="D221" i="4"/>
  <c r="P221" i="4"/>
  <c r="AE219" i="4"/>
  <c r="AA220" i="4"/>
  <c r="AE233" i="4"/>
  <c r="Y242" i="4"/>
  <c r="Z217" i="4"/>
  <c r="V218" i="4"/>
  <c r="X242" i="4"/>
  <c r="AC234" i="4"/>
  <c r="Y235" i="4"/>
  <c r="Z220" i="4"/>
  <c r="F214" i="4"/>
  <c r="L234" i="4"/>
  <c r="H235" i="4"/>
  <c r="D236" i="4"/>
  <c r="P236" i="4"/>
  <c r="G224" i="4"/>
  <c r="I212" i="4"/>
  <c r="AD219" i="4"/>
  <c r="D215" i="4"/>
  <c r="P215" i="4"/>
  <c r="D233" i="4"/>
  <c r="P233" i="4"/>
  <c r="AE239" i="4"/>
  <c r="O221" i="4"/>
  <c r="AE222" i="4"/>
  <c r="AA223" i="4"/>
  <c r="W224" i="4"/>
  <c r="D230" i="4"/>
  <c r="P230" i="4"/>
  <c r="L231" i="4"/>
  <c r="H232" i="4"/>
  <c r="L238" i="4"/>
  <c r="H240" i="4"/>
  <c r="F241" i="4"/>
  <c r="AC240" i="4"/>
  <c r="AD233" i="4"/>
  <c r="J212" i="4"/>
  <c r="X222" i="4"/>
  <c r="AF223" i="4"/>
  <c r="I230" i="4"/>
  <c r="E231" i="4"/>
  <c r="M232" i="4"/>
  <c r="AB234" i="4"/>
  <c r="X235" i="4"/>
  <c r="E238" i="4"/>
  <c r="C239" i="4"/>
  <c r="O239" i="4"/>
  <c r="M240" i="4"/>
  <c r="K241" i="4"/>
  <c r="V243" i="4"/>
  <c r="M222" i="4"/>
  <c r="T223" i="4"/>
  <c r="AB224" i="4"/>
  <c r="H213" i="4"/>
  <c r="AB221" i="4"/>
  <c r="K234" i="4"/>
  <c r="Z232" i="4"/>
  <c r="G235" i="4"/>
  <c r="C236" i="4"/>
  <c r="O236" i="4"/>
  <c r="T241" i="4"/>
  <c r="AF241" i="4"/>
  <c r="E214" i="4"/>
  <c r="X215" i="4"/>
  <c r="V216" i="4"/>
  <c r="F211" i="4"/>
  <c r="C233" i="4"/>
  <c r="D212" i="4"/>
  <c r="P212" i="4"/>
  <c r="C215" i="4"/>
  <c r="AD222" i="4"/>
  <c r="Z223" i="4"/>
  <c r="V224" i="4"/>
  <c r="C230" i="4"/>
  <c r="O230" i="4"/>
  <c r="K231" i="4"/>
  <c r="G232" i="4"/>
  <c r="K238" i="4"/>
  <c r="G240" i="4"/>
  <c r="E241" i="4"/>
  <c r="AB240" i="4"/>
  <c r="AB243" i="4"/>
  <c r="O233" i="4"/>
  <c r="AD239" i="4"/>
  <c r="AC124" i="4"/>
  <c r="O215" i="4"/>
  <c r="Z212" i="4"/>
  <c r="V213" i="4"/>
  <c r="AF214" i="4"/>
  <c r="AD215" i="4"/>
  <c r="I219" i="4"/>
  <c r="V221" i="4"/>
  <c r="E234" i="4"/>
  <c r="T232" i="4"/>
  <c r="AF232" i="4"/>
  <c r="M235" i="4"/>
  <c r="I236" i="4"/>
  <c r="Z241" i="4"/>
  <c r="M237" i="4"/>
  <c r="K214" i="4"/>
  <c r="T214" i="4"/>
  <c r="AB216" i="4"/>
  <c r="E220" i="4"/>
  <c r="G223" i="4"/>
  <c r="H233" i="4"/>
  <c r="AC157" i="4"/>
  <c r="AE157" i="4"/>
  <c r="W222" i="4"/>
  <c r="AE223" i="4"/>
  <c r="AA224" i="4"/>
  <c r="H230" i="4"/>
  <c r="D231" i="4"/>
  <c r="P231" i="4"/>
  <c r="L232" i="4"/>
  <c r="AD124" i="4"/>
  <c r="W215" i="4"/>
  <c r="T212" i="4"/>
  <c r="AF212" i="4"/>
  <c r="M215" i="4"/>
  <c r="AB213" i="4"/>
  <c r="Z214" i="4"/>
  <c r="C219" i="4"/>
  <c r="O219" i="4"/>
  <c r="K220" i="4"/>
  <c r="Y232" i="4"/>
  <c r="U233" i="4"/>
  <c r="AG233" i="4"/>
  <c r="AE217" i="4"/>
  <c r="AA218" i="4"/>
  <c r="W219" i="4"/>
  <c r="AE220" i="4"/>
  <c r="V212" i="4"/>
  <c r="AD213" i="4"/>
  <c r="AB214" i="4"/>
  <c r="W233" i="4"/>
  <c r="AE234" i="4"/>
  <c r="AA235" i="4"/>
  <c r="AC242" i="4"/>
  <c r="AA122" i="4"/>
  <c r="AE126" i="4"/>
  <c r="AE122" i="4"/>
  <c r="AG126" i="4"/>
  <c r="K221" i="4"/>
  <c r="G222" i="4"/>
  <c r="T51" i="4"/>
  <c r="U234" i="4"/>
  <c r="AG234" i="4"/>
  <c r="AC235" i="4"/>
  <c r="AA243" i="4"/>
  <c r="L137" i="4"/>
  <c r="K211" i="4"/>
  <c r="G212" i="4"/>
  <c r="I222" i="4"/>
  <c r="D234" i="4"/>
  <c r="L235" i="4"/>
  <c r="H236" i="4"/>
  <c r="U239" i="4"/>
  <c r="AG239" i="4"/>
  <c r="I211" i="4"/>
  <c r="AF213" i="4"/>
  <c r="G217" i="4"/>
  <c r="N212" i="4"/>
  <c r="X214" i="4"/>
  <c r="T215" i="4"/>
  <c r="AF215" i="4"/>
  <c r="Z56" i="4"/>
  <c r="Z236" i="4" s="1"/>
  <c r="Z122" i="4"/>
  <c r="AA124" i="4"/>
  <c r="AD126" i="4"/>
  <c r="AC127" i="4"/>
  <c r="AG132" i="4"/>
  <c r="J137" i="4"/>
  <c r="W216" i="4"/>
  <c r="D237" i="4"/>
  <c r="AA232" i="4"/>
  <c r="V51" i="4"/>
  <c r="AB232" i="4"/>
  <c r="T57" i="4"/>
  <c r="AE240" i="4"/>
  <c r="AE124" i="4"/>
  <c r="C127" i="4"/>
  <c r="H128" i="4"/>
  <c r="W133" i="4"/>
  <c r="W211" i="4" s="1"/>
  <c r="AD127" i="4"/>
  <c r="AE127" i="4"/>
  <c r="AF51" i="4"/>
  <c r="Y233" i="4"/>
  <c r="V57" i="4"/>
  <c r="T240" i="4"/>
  <c r="AF240" i="4"/>
  <c r="AB241" i="4"/>
  <c r="D127" i="4"/>
  <c r="J128" i="4"/>
  <c r="AA133" i="4"/>
  <c r="AA211" i="4" s="1"/>
  <c r="C136" i="4"/>
  <c r="D138" i="4"/>
  <c r="Z161" i="4"/>
  <c r="P172" i="4"/>
  <c r="C34" i="4"/>
  <c r="Z233" i="4"/>
  <c r="V234" i="4"/>
  <c r="AD235" i="4"/>
  <c r="AF57" i="4"/>
  <c r="AC241" i="4"/>
  <c r="U123" i="4"/>
  <c r="H127" i="4"/>
  <c r="L128" i="4"/>
  <c r="AC133" i="4"/>
  <c r="AC211" i="4" s="1"/>
  <c r="D136" i="4"/>
  <c r="F138" i="4"/>
  <c r="Y158" i="4"/>
  <c r="AC161" i="4"/>
  <c r="M34" i="4"/>
  <c r="C222" i="4"/>
  <c r="O222" i="4"/>
  <c r="W234" i="4"/>
  <c r="AE235" i="4"/>
  <c r="Z242" i="4"/>
  <c r="V123" i="4"/>
  <c r="K127" i="4"/>
  <c r="K216" i="4" s="1"/>
  <c r="Y131" i="4"/>
  <c r="AD133" i="4"/>
  <c r="AD211" i="4" s="1"/>
  <c r="L136" i="4"/>
  <c r="G138" i="4"/>
  <c r="AA158" i="4"/>
  <c r="M214" i="4"/>
  <c r="O34" i="4"/>
  <c r="Y222" i="4"/>
  <c r="U223" i="4"/>
  <c r="AG223" i="4"/>
  <c r="AC224" i="4"/>
  <c r="J230" i="4"/>
  <c r="F231" i="4"/>
  <c r="N232" i="4"/>
  <c r="J233" i="4"/>
  <c r="E237" i="4"/>
  <c r="M238" i="4"/>
  <c r="I239" i="4"/>
  <c r="D240" i="4"/>
  <c r="P240" i="4"/>
  <c r="W123" i="4"/>
  <c r="L127" i="4"/>
  <c r="AA131" i="4"/>
  <c r="AE133" i="4"/>
  <c r="AE211" i="4" s="1"/>
  <c r="N136" i="4"/>
  <c r="H138" i="4"/>
  <c r="AA167" i="4"/>
  <c r="AE213" i="4"/>
  <c r="X212" i="4"/>
  <c r="F213" i="4"/>
  <c r="J215" i="4"/>
  <c r="X216" i="4"/>
  <c r="E219" i="4"/>
  <c r="M220" i="4"/>
  <c r="I221" i="4"/>
  <c r="Z222" i="4"/>
  <c r="V223" i="4"/>
  <c r="AD224" i="4"/>
  <c r="K230" i="4"/>
  <c r="G231" i="4"/>
  <c r="C232" i="4"/>
  <c r="O232" i="4"/>
  <c r="K233" i="4"/>
  <c r="F234" i="4"/>
  <c r="N235" i="4"/>
  <c r="J236" i="4"/>
  <c r="F237" i="4"/>
  <c r="N238" i="4"/>
  <c r="J239" i="4"/>
  <c r="E240" i="4"/>
  <c r="AB58" i="4"/>
  <c r="X243" i="4"/>
  <c r="AE123" i="4"/>
  <c r="U126" i="4"/>
  <c r="N127" i="4"/>
  <c r="F129" i="4"/>
  <c r="O136" i="4"/>
  <c r="P138" i="4"/>
  <c r="U156" i="4"/>
  <c r="W212" i="4"/>
  <c r="G213" i="4"/>
  <c r="K215" i="4"/>
  <c r="Y216" i="4"/>
  <c r="U217" i="4"/>
  <c r="AG217" i="4"/>
  <c r="AC218" i="4"/>
  <c r="Y219" i="4"/>
  <c r="U220" i="4"/>
  <c r="AG220" i="4"/>
  <c r="AC221" i="4"/>
  <c r="G234" i="4"/>
  <c r="C235" i="4"/>
  <c r="O235" i="4"/>
  <c r="K236" i="4"/>
  <c r="AD58" i="4"/>
  <c r="N241" i="4"/>
  <c r="Y243" i="4"/>
  <c r="V122" i="4"/>
  <c r="AG123" i="4"/>
  <c r="V126" i="4"/>
  <c r="O127" i="4"/>
  <c r="H129" i="4"/>
  <c r="P136" i="4"/>
  <c r="W156" i="4"/>
  <c r="U159" i="4"/>
  <c r="E36" i="4"/>
  <c r="G36" i="4"/>
  <c r="I35" i="4"/>
  <c r="V217" i="4"/>
  <c r="AD218" i="4"/>
  <c r="Z219" i="4"/>
  <c r="V220" i="4"/>
  <c r="I41" i="4"/>
  <c r="I223" i="4" s="1"/>
  <c r="AD221" i="4"/>
  <c r="X50" i="4"/>
  <c r="C241" i="4"/>
  <c r="O241" i="4"/>
  <c r="W122" i="4"/>
  <c r="W126" i="4"/>
  <c r="P127" i="4"/>
  <c r="U132" i="4"/>
  <c r="AG156" i="4"/>
  <c r="W159" i="4"/>
  <c r="G165" i="4"/>
  <c r="T213" i="4"/>
  <c r="M212" i="4"/>
  <c r="W214" i="4"/>
  <c r="K35" i="4"/>
  <c r="AE215" i="4"/>
  <c r="K41" i="4"/>
  <c r="K223" i="4" s="1"/>
  <c r="Z50" i="4"/>
  <c r="X56" i="4"/>
  <c r="Y122" i="4"/>
  <c r="AA126" i="4"/>
  <c r="AA127" i="4"/>
  <c r="W132" i="4"/>
  <c r="N139" i="4"/>
  <c r="AA221" i="4"/>
  <c r="P234" i="4"/>
  <c r="AG159" i="4"/>
  <c r="W125" i="4"/>
  <c r="V125" i="4"/>
  <c r="AG125" i="4"/>
  <c r="U125" i="4"/>
  <c r="AF125" i="4"/>
  <c r="T125" i="4"/>
  <c r="AE125" i="4"/>
  <c r="AA125" i="4"/>
  <c r="AD125" i="4"/>
  <c r="AC125" i="4"/>
  <c r="AB125" i="4"/>
  <c r="Z125" i="4"/>
  <c r="X125" i="4"/>
  <c r="Y125" i="4"/>
  <c r="E42" i="4"/>
  <c r="E224" i="4" s="1"/>
  <c r="O42" i="4"/>
  <c r="O224" i="4" s="1"/>
  <c r="C42" i="4"/>
  <c r="C224" i="4" s="1"/>
  <c r="N42" i="4"/>
  <c r="N224" i="4" s="1"/>
  <c r="M42" i="4"/>
  <c r="M224" i="4" s="1"/>
  <c r="L42" i="4"/>
  <c r="L224" i="4" s="1"/>
  <c r="K42" i="4"/>
  <c r="K224" i="4" s="1"/>
  <c r="J42" i="4"/>
  <c r="J224" i="4" s="1"/>
  <c r="I42" i="4"/>
  <c r="I224" i="4" s="1"/>
  <c r="H42" i="4"/>
  <c r="H224" i="4" s="1"/>
  <c r="F42" i="4"/>
  <c r="F224" i="4" s="1"/>
  <c r="P42" i="4"/>
  <c r="P224" i="4" s="1"/>
  <c r="D42" i="4"/>
  <c r="D224" i="4" s="1"/>
  <c r="E163" i="4"/>
  <c r="E243" i="4" s="1"/>
  <c r="M163" i="4"/>
  <c r="M243" i="4" s="1"/>
  <c r="L163" i="4"/>
  <c r="L243" i="4" s="1"/>
  <c r="K163" i="4"/>
  <c r="K243" i="4" s="1"/>
  <c r="J163" i="4"/>
  <c r="J243" i="4" s="1"/>
  <c r="I163" i="4"/>
  <c r="I243" i="4" s="1"/>
  <c r="H163" i="4"/>
  <c r="H243" i="4" s="1"/>
  <c r="G163" i="4"/>
  <c r="G243" i="4" s="1"/>
  <c r="P163" i="4"/>
  <c r="P243" i="4" s="1"/>
  <c r="O163" i="4"/>
  <c r="O243" i="4" s="1"/>
  <c r="N163" i="4"/>
  <c r="N243" i="4" s="1"/>
  <c r="F163" i="4"/>
  <c r="F243" i="4" s="1"/>
  <c r="D163" i="4"/>
  <c r="D243" i="4" s="1"/>
  <c r="C243" i="4"/>
  <c r="D139" i="4"/>
  <c r="L34" i="4"/>
  <c r="H35" i="4"/>
  <c r="D36" i="4"/>
  <c r="P36" i="4"/>
  <c r="P218" i="4" s="1"/>
  <c r="H41" i="4"/>
  <c r="H223" i="4" s="1"/>
  <c r="W50" i="4"/>
  <c r="AE51" i="4"/>
  <c r="W56" i="4"/>
  <c r="AE57" i="4"/>
  <c r="AA58" i="4"/>
  <c r="AG169" i="4"/>
  <c r="U169" i="4"/>
  <c r="AF169" i="4"/>
  <c r="T169" i="4"/>
  <c r="AC169" i="4"/>
  <c r="AB169" i="4"/>
  <c r="AA169" i="4"/>
  <c r="Z169" i="4"/>
  <c r="Z238" i="4" s="1"/>
  <c r="Y169" i="4"/>
  <c r="X169" i="4"/>
  <c r="W169" i="4"/>
  <c r="V169" i="4"/>
  <c r="X122" i="4"/>
  <c r="T123" i="4"/>
  <c r="AF123" i="4"/>
  <c r="AB124" i="4"/>
  <c r="T126" i="4"/>
  <c r="AF126" i="4"/>
  <c r="M127" i="4"/>
  <c r="AB127" i="4"/>
  <c r="I128" i="4"/>
  <c r="E129" i="4"/>
  <c r="X131" i="4"/>
  <c r="T132" i="4"/>
  <c r="AF132" i="4"/>
  <c r="AB133" i="4"/>
  <c r="AB211" i="4" s="1"/>
  <c r="M136" i="4"/>
  <c r="I137" i="4"/>
  <c r="E138" i="4"/>
  <c r="M139" i="4"/>
  <c r="T156" i="4"/>
  <c r="AF156" i="4"/>
  <c r="AB157" i="4"/>
  <c r="X158" i="4"/>
  <c r="T159" i="4"/>
  <c r="AF159" i="4"/>
  <c r="Y161" i="4"/>
  <c r="AG162" i="4"/>
  <c r="AD169" i="4"/>
  <c r="J211" i="4"/>
  <c r="F212" i="4"/>
  <c r="N213" i="4"/>
  <c r="J214" i="4"/>
  <c r="Y212" i="4"/>
  <c r="F215" i="4"/>
  <c r="U213" i="4"/>
  <c r="AG213" i="4"/>
  <c r="N34" i="4"/>
  <c r="AC214" i="4"/>
  <c r="J35" i="4"/>
  <c r="Y215" i="4"/>
  <c r="F36" i="4"/>
  <c r="F218" i="4" s="1"/>
  <c r="U216" i="4"/>
  <c r="AG216" i="4"/>
  <c r="N219" i="4"/>
  <c r="AC217" i="4"/>
  <c r="J220" i="4"/>
  <c r="Y218" i="4"/>
  <c r="F221" i="4"/>
  <c r="U219" i="4"/>
  <c r="AG219" i="4"/>
  <c r="N222" i="4"/>
  <c r="AC220" i="4"/>
  <c r="J41" i="4"/>
  <c r="J223" i="4" s="1"/>
  <c r="Y221" i="4"/>
  <c r="U222" i="4"/>
  <c r="AG222" i="4"/>
  <c r="AC223" i="4"/>
  <c r="Y224" i="4"/>
  <c r="F230" i="4"/>
  <c r="N231" i="4"/>
  <c r="J232" i="4"/>
  <c r="Y50" i="4"/>
  <c r="Y230" i="4" s="1"/>
  <c r="F233" i="4"/>
  <c r="U51" i="4"/>
  <c r="AG51" i="4"/>
  <c r="N234" i="4"/>
  <c r="J235" i="4"/>
  <c r="F236" i="4"/>
  <c r="N237" i="4"/>
  <c r="J238" i="4"/>
  <c r="Y56" i="4"/>
  <c r="F239" i="4"/>
  <c r="U57" i="4"/>
  <c r="AG57" i="4"/>
  <c r="N240" i="4"/>
  <c r="AC58" i="4"/>
  <c r="N170" i="4"/>
  <c r="M170" i="4"/>
  <c r="J170" i="4"/>
  <c r="I170" i="4"/>
  <c r="H170" i="4"/>
  <c r="G170" i="4"/>
  <c r="F170" i="4"/>
  <c r="E170" i="4"/>
  <c r="P170" i="4"/>
  <c r="D170" i="4"/>
  <c r="O170" i="4"/>
  <c r="C170" i="4"/>
  <c r="J174" i="4"/>
  <c r="I174" i="4"/>
  <c r="F174" i="4"/>
  <c r="E174" i="4"/>
  <c r="P174" i="4"/>
  <c r="D174" i="4"/>
  <c r="O174" i="4"/>
  <c r="C174" i="4"/>
  <c r="N174" i="4"/>
  <c r="M174" i="4"/>
  <c r="L174" i="4"/>
  <c r="K174" i="4"/>
  <c r="K128" i="4"/>
  <c r="G129" i="4"/>
  <c r="Z131" i="4"/>
  <c r="V132" i="4"/>
  <c r="K137" i="4"/>
  <c r="C139" i="4"/>
  <c r="O139" i="4"/>
  <c r="V156" i="4"/>
  <c r="AD157" i="4"/>
  <c r="Z158" i="4"/>
  <c r="V159" i="4"/>
  <c r="K170" i="4"/>
  <c r="L211" i="4"/>
  <c r="H212" i="4"/>
  <c r="D213" i="4"/>
  <c r="P213" i="4"/>
  <c r="L214" i="4"/>
  <c r="H215" i="4"/>
  <c r="D34" i="4"/>
  <c r="P34" i="4"/>
  <c r="L35" i="4"/>
  <c r="H36" i="4"/>
  <c r="D219" i="4"/>
  <c r="P219" i="4"/>
  <c r="L220" i="4"/>
  <c r="H221" i="4"/>
  <c r="D222" i="4"/>
  <c r="P222" i="4"/>
  <c r="L41" i="4"/>
  <c r="L223" i="4" s="1"/>
  <c r="AA50" i="4"/>
  <c r="AA230" i="4" s="1"/>
  <c r="W51" i="4"/>
  <c r="W231" i="4" s="1"/>
  <c r="AA56" i="4"/>
  <c r="W57" i="4"/>
  <c r="W237" i="4" s="1"/>
  <c r="AE58" i="4"/>
  <c r="AE238" i="4" s="1"/>
  <c r="AE241" i="4"/>
  <c r="AA242" i="4"/>
  <c r="W243" i="4"/>
  <c r="C118" i="4"/>
  <c r="AB122" i="4"/>
  <c r="X123" i="4"/>
  <c r="T124" i="4"/>
  <c r="AF124" i="4"/>
  <c r="X126" i="4"/>
  <c r="E127" i="4"/>
  <c r="T127" i="4"/>
  <c r="AF127" i="4"/>
  <c r="M128" i="4"/>
  <c r="I129" i="4"/>
  <c r="AB131" i="4"/>
  <c r="X132" i="4"/>
  <c r="T133" i="4"/>
  <c r="T211" i="4" s="1"/>
  <c r="AF133" i="4"/>
  <c r="AF211" i="4" s="1"/>
  <c r="E136" i="4"/>
  <c r="M137" i="4"/>
  <c r="I138" i="4"/>
  <c r="E139" i="4"/>
  <c r="X156" i="4"/>
  <c r="T157" i="4"/>
  <c r="AF157" i="4"/>
  <c r="AB158" i="4"/>
  <c r="X159" i="4"/>
  <c r="T160" i="4"/>
  <c r="F162" i="4"/>
  <c r="F242" i="4" s="1"/>
  <c r="H165" i="4"/>
  <c r="K173" i="4"/>
  <c r="P139" i="4"/>
  <c r="E34" i="4"/>
  <c r="M35" i="4"/>
  <c r="I36" i="4"/>
  <c r="M41" i="4"/>
  <c r="M223" i="4" s="1"/>
  <c r="AB50" i="4"/>
  <c r="X51" i="4"/>
  <c r="AB56" i="4"/>
  <c r="X57" i="4"/>
  <c r="T58" i="4"/>
  <c r="AF58" i="4"/>
  <c r="V92" i="4"/>
  <c r="V93" i="4" s="1"/>
  <c r="V94" i="4" s="1"/>
  <c r="V95" i="4" s="1"/>
  <c r="V96" i="4" s="1"/>
  <c r="V97" i="4" s="1"/>
  <c r="V98" i="4" s="1"/>
  <c r="V99" i="4" s="1"/>
  <c r="V100" i="4" s="1"/>
  <c r="V101" i="4" s="1"/>
  <c r="V102" i="4" s="1"/>
  <c r="V103" i="4" s="1"/>
  <c r="V104" i="4" s="1"/>
  <c r="V105" i="4" s="1"/>
  <c r="V106" i="4" s="1"/>
  <c r="V107" i="4" s="1"/>
  <c r="V108" i="4" s="1"/>
  <c r="V109" i="4" s="1"/>
  <c r="V110" i="4" s="1"/>
  <c r="V111" i="4" s="1"/>
  <c r="V112" i="4" s="1"/>
  <c r="V113" i="4" s="1"/>
  <c r="V114" i="4" s="1"/>
  <c r="V115" i="4" s="1"/>
  <c r="M164" i="4"/>
  <c r="I164" i="4"/>
  <c r="H164" i="4"/>
  <c r="G164" i="4"/>
  <c r="F164" i="4"/>
  <c r="E164" i="4"/>
  <c r="P164" i="4"/>
  <c r="D164" i="4"/>
  <c r="O164" i="4"/>
  <c r="C164" i="4"/>
  <c r="AC167" i="4"/>
  <c r="AB167" i="4"/>
  <c r="Y167" i="4"/>
  <c r="X167" i="4"/>
  <c r="X236" i="4" s="1"/>
  <c r="W167" i="4"/>
  <c r="V167" i="4"/>
  <c r="V236" i="4" s="1"/>
  <c r="AG167" i="4"/>
  <c r="U167" i="4"/>
  <c r="AF167" i="4"/>
  <c r="T167" i="4"/>
  <c r="AE167" i="4"/>
  <c r="AD167" i="4"/>
  <c r="J171" i="4"/>
  <c r="I171" i="4"/>
  <c r="F171" i="4"/>
  <c r="E171" i="4"/>
  <c r="P171" i="4"/>
  <c r="D171" i="4"/>
  <c r="O171" i="4"/>
  <c r="C171" i="4"/>
  <c r="N171" i="4"/>
  <c r="M171" i="4"/>
  <c r="L171" i="4"/>
  <c r="K171" i="4"/>
  <c r="T118" i="4"/>
  <c r="AC122" i="4"/>
  <c r="Y123" i="4"/>
  <c r="U124" i="4"/>
  <c r="AG124" i="4"/>
  <c r="Y126" i="4"/>
  <c r="F127" i="4"/>
  <c r="U127" i="4"/>
  <c r="AG127" i="4"/>
  <c r="N128" i="4"/>
  <c r="J129" i="4"/>
  <c r="AC131" i="4"/>
  <c r="Y132" i="4"/>
  <c r="U133" i="4"/>
  <c r="U211" i="4" s="1"/>
  <c r="AG133" i="4"/>
  <c r="AG211" i="4" s="1"/>
  <c r="F136" i="4"/>
  <c r="N137" i="4"/>
  <c r="J138" i="4"/>
  <c r="F139" i="4"/>
  <c r="Y156" i="4"/>
  <c r="U157" i="4"/>
  <c r="AG157" i="4"/>
  <c r="AC158" i="4"/>
  <c r="Y159" i="4"/>
  <c r="U160" i="4"/>
  <c r="G162" i="4"/>
  <c r="G242" i="4" s="1"/>
  <c r="F34" i="4"/>
  <c r="N35" i="4"/>
  <c r="J36" i="4"/>
  <c r="N41" i="4"/>
  <c r="N223" i="4" s="1"/>
  <c r="AC50" i="4"/>
  <c r="Y51" i="4"/>
  <c r="AC56" i="4"/>
  <c r="Y57" i="4"/>
  <c r="U58" i="4"/>
  <c r="AG58" i="4"/>
  <c r="J242" i="4"/>
  <c r="AD122" i="4"/>
  <c r="Z123" i="4"/>
  <c r="V124" i="4"/>
  <c r="Z126" i="4"/>
  <c r="G127" i="4"/>
  <c r="V127" i="4"/>
  <c r="C128" i="4"/>
  <c r="O128" i="4"/>
  <c r="K129" i="4"/>
  <c r="AD131" i="4"/>
  <c r="Z132" i="4"/>
  <c r="V133" i="4"/>
  <c r="V211" i="4" s="1"/>
  <c r="G136" i="4"/>
  <c r="C137" i="4"/>
  <c r="O137" i="4"/>
  <c r="K138" i="4"/>
  <c r="G139" i="4"/>
  <c r="Z156" i="4"/>
  <c r="V157" i="4"/>
  <c r="AD158" i="4"/>
  <c r="Z159" i="4"/>
  <c r="AC160" i="4"/>
  <c r="H162" i="4"/>
  <c r="H242" i="4" s="1"/>
  <c r="V168" i="4"/>
  <c r="G171" i="4"/>
  <c r="G34" i="4"/>
  <c r="C35" i="4"/>
  <c r="O35" i="4"/>
  <c r="K36" i="4"/>
  <c r="C41" i="4"/>
  <c r="C223" i="4" s="1"/>
  <c r="O41" i="4"/>
  <c r="O223" i="4" s="1"/>
  <c r="AD50" i="4"/>
  <c r="Z51" i="4"/>
  <c r="AD56" i="4"/>
  <c r="Z57" i="4"/>
  <c r="V58" i="4"/>
  <c r="AB161" i="4"/>
  <c r="X161" i="4"/>
  <c r="W161" i="4"/>
  <c r="V161" i="4"/>
  <c r="V230" i="4" s="1"/>
  <c r="AG161" i="4"/>
  <c r="U161" i="4"/>
  <c r="AF161" i="4"/>
  <c r="T161" i="4"/>
  <c r="AE161" i="4"/>
  <c r="AD161" i="4"/>
  <c r="AA123" i="4"/>
  <c r="W124" i="4"/>
  <c r="W127" i="4"/>
  <c r="D128" i="4"/>
  <c r="P128" i="4"/>
  <c r="L129" i="4"/>
  <c r="AE131" i="4"/>
  <c r="AA132" i="4"/>
  <c r="H136" i="4"/>
  <c r="D137" i="4"/>
  <c r="P137" i="4"/>
  <c r="L138" i="4"/>
  <c r="H139" i="4"/>
  <c r="AA156" i="4"/>
  <c r="W157" i="4"/>
  <c r="AE158" i="4"/>
  <c r="AA159" i="4"/>
  <c r="H171" i="4"/>
  <c r="AF160" i="4"/>
  <c r="AB160" i="4"/>
  <c r="AA160" i="4"/>
  <c r="Z160" i="4"/>
  <c r="Y160" i="4"/>
  <c r="X160" i="4"/>
  <c r="W160" i="4"/>
  <c r="V160" i="4"/>
  <c r="H34" i="4"/>
  <c r="D35" i="4"/>
  <c r="D217" i="4" s="1"/>
  <c r="P35" i="4"/>
  <c r="P217" i="4" s="1"/>
  <c r="L36" i="4"/>
  <c r="D41" i="4"/>
  <c r="D223" i="4" s="1"/>
  <c r="P41" i="4"/>
  <c r="P223" i="4" s="1"/>
  <c r="AE50" i="4"/>
  <c r="AA51" i="4"/>
  <c r="AE56" i="4"/>
  <c r="AA57" i="4"/>
  <c r="W58" i="4"/>
  <c r="Y168" i="4"/>
  <c r="X168" i="4"/>
  <c r="AG168" i="4"/>
  <c r="U168" i="4"/>
  <c r="AF168" i="4"/>
  <c r="T168" i="4"/>
  <c r="AE168" i="4"/>
  <c r="AD168" i="4"/>
  <c r="AD237" i="4" s="1"/>
  <c r="AC168" i="4"/>
  <c r="AB168" i="4"/>
  <c r="AA168" i="4"/>
  <c r="Z168" i="4"/>
  <c r="F172" i="4"/>
  <c r="E172" i="4"/>
  <c r="N172" i="4"/>
  <c r="M172" i="4"/>
  <c r="L172" i="4"/>
  <c r="K172" i="4"/>
  <c r="J172" i="4"/>
  <c r="I172" i="4"/>
  <c r="H172" i="4"/>
  <c r="G172" i="4"/>
  <c r="T122" i="4"/>
  <c r="AF122" i="4"/>
  <c r="AB123" i="4"/>
  <c r="X124" i="4"/>
  <c r="AB126" i="4"/>
  <c r="I127" i="4"/>
  <c r="X127" i="4"/>
  <c r="E128" i="4"/>
  <c r="M129" i="4"/>
  <c r="T131" i="4"/>
  <c r="AF131" i="4"/>
  <c r="AB132" i="4"/>
  <c r="X133" i="4"/>
  <c r="X211" i="4" s="1"/>
  <c r="I136" i="4"/>
  <c r="E137" i="4"/>
  <c r="M138" i="4"/>
  <c r="I139" i="4"/>
  <c r="AB156" i="4"/>
  <c r="X157" i="4"/>
  <c r="T158" i="4"/>
  <c r="AF158" i="4"/>
  <c r="AB159" i="4"/>
  <c r="AE160" i="4"/>
  <c r="U162" i="4"/>
  <c r="C169" i="4"/>
  <c r="G174" i="4"/>
  <c r="C25" i="4"/>
  <c r="I34" i="4"/>
  <c r="E35" i="4"/>
  <c r="M36" i="4"/>
  <c r="E41" i="4"/>
  <c r="E223" i="4" s="1"/>
  <c r="T50" i="4"/>
  <c r="AF50" i="4"/>
  <c r="AB51" i="4"/>
  <c r="T56" i="4"/>
  <c r="AF56" i="4"/>
  <c r="AB57" i="4"/>
  <c r="X58" i="4"/>
  <c r="I162" i="4"/>
  <c r="I242" i="4" s="1"/>
  <c r="E162" i="4"/>
  <c r="E242" i="4" s="1"/>
  <c r="P162" i="4"/>
  <c r="P242" i="4" s="1"/>
  <c r="D162" i="4"/>
  <c r="D242" i="4" s="1"/>
  <c r="O162" i="4"/>
  <c r="O242" i="4" s="1"/>
  <c r="C162" i="4"/>
  <c r="C242" i="4" s="1"/>
  <c r="N162" i="4"/>
  <c r="N242" i="4" s="1"/>
  <c r="M162" i="4"/>
  <c r="M242" i="4" s="1"/>
  <c r="L162" i="4"/>
  <c r="L242" i="4" s="1"/>
  <c r="K162" i="4"/>
  <c r="K242" i="4" s="1"/>
  <c r="I165" i="4"/>
  <c r="F165" i="4"/>
  <c r="E165" i="4"/>
  <c r="P165" i="4"/>
  <c r="D165" i="4"/>
  <c r="O165" i="4"/>
  <c r="C165" i="4"/>
  <c r="N165" i="4"/>
  <c r="M165" i="4"/>
  <c r="L165" i="4"/>
  <c r="K165" i="4"/>
  <c r="U122" i="4"/>
  <c r="AC123" i="4"/>
  <c r="Y124" i="4"/>
  <c r="Y127" i="4"/>
  <c r="F128" i="4"/>
  <c r="N129" i="4"/>
  <c r="U131" i="4"/>
  <c r="AG131" i="4"/>
  <c r="AC132" i="4"/>
  <c r="Y133" i="4"/>
  <c r="Y211" i="4" s="1"/>
  <c r="J136" i="4"/>
  <c r="F137" i="4"/>
  <c r="N138" i="4"/>
  <c r="J139" i="4"/>
  <c r="AC156" i="4"/>
  <c r="Y157" i="4"/>
  <c r="U158" i="4"/>
  <c r="AG158" i="4"/>
  <c r="AC159" i="4"/>
  <c r="AG160" i="4"/>
  <c r="V162" i="4"/>
  <c r="J164" i="4"/>
  <c r="H174" i="4"/>
  <c r="F41" i="4"/>
  <c r="F223" i="4" s="1"/>
  <c r="U50" i="4"/>
  <c r="AG50" i="4"/>
  <c r="AC51" i="4"/>
  <c r="U56" i="4"/>
  <c r="AG56" i="4"/>
  <c r="AC57" i="4"/>
  <c r="Y58" i="4"/>
  <c r="F169" i="4"/>
  <c r="E169" i="4"/>
  <c r="N169" i="4"/>
  <c r="M169" i="4"/>
  <c r="L169" i="4"/>
  <c r="K169" i="4"/>
  <c r="J169" i="4"/>
  <c r="I169" i="4"/>
  <c r="H169" i="4"/>
  <c r="G169" i="4"/>
  <c r="C129" i="4"/>
  <c r="O129" i="4"/>
  <c r="O218" i="4" s="1"/>
  <c r="V131" i="4"/>
  <c r="AD132" i="4"/>
  <c r="G137" i="4"/>
  <c r="C138" i="4"/>
  <c r="K139" i="4"/>
  <c r="AD156" i="4"/>
  <c r="Z157" i="4"/>
  <c r="V158" i="4"/>
  <c r="AD159" i="4"/>
  <c r="K164" i="4"/>
  <c r="O169" i="4"/>
  <c r="C172" i="4"/>
  <c r="J34" i="4"/>
  <c r="J216" i="4" s="1"/>
  <c r="F35" i="4"/>
  <c r="N36" i="4"/>
  <c r="Z211" i="4"/>
  <c r="C36" i="4"/>
  <c r="X162" i="4"/>
  <c r="AF162" i="4"/>
  <c r="T162" i="4"/>
  <c r="AE162" i="4"/>
  <c r="AD162" i="4"/>
  <c r="AD231" i="4" s="1"/>
  <c r="AC162" i="4"/>
  <c r="AB162" i="4"/>
  <c r="AA162" i="4"/>
  <c r="Z162" i="4"/>
  <c r="N173" i="4"/>
  <c r="M173" i="4"/>
  <c r="J173" i="4"/>
  <c r="I173" i="4"/>
  <c r="H173" i="4"/>
  <c r="G173" i="4"/>
  <c r="F173" i="4"/>
  <c r="E173" i="4"/>
  <c r="P173" i="4"/>
  <c r="D173" i="4"/>
  <c r="O173" i="4"/>
  <c r="C173" i="4"/>
  <c r="D129" i="4"/>
  <c r="Y162" i="4"/>
  <c r="L164" i="4"/>
  <c r="P169" i="4"/>
  <c r="D172" i="4"/>
  <c r="X25" i="1"/>
  <c r="U25" i="1"/>
  <c r="T25" i="1"/>
  <c r="X95" i="1"/>
  <c r="T95" i="1"/>
  <c r="G95" i="1"/>
  <c r="C95" i="1"/>
  <c r="X94" i="1"/>
  <c r="T94" i="1"/>
  <c r="G94" i="1"/>
  <c r="C94" i="1"/>
  <c r="X93" i="1"/>
  <c r="T93" i="1"/>
  <c r="G93" i="1"/>
  <c r="C93" i="1"/>
  <c r="X92" i="1"/>
  <c r="T92" i="1"/>
  <c r="G92" i="1"/>
  <c r="C92" i="1"/>
  <c r="X91" i="1"/>
  <c r="T91" i="1"/>
  <c r="G91" i="1"/>
  <c r="C91" i="1"/>
  <c r="X90" i="1"/>
  <c r="T90" i="1"/>
  <c r="G90" i="1"/>
  <c r="C90" i="1"/>
  <c r="X89" i="1"/>
  <c r="T89" i="1"/>
  <c r="G89" i="1"/>
  <c r="C89" i="1"/>
  <c r="X88" i="1"/>
  <c r="T88" i="1"/>
  <c r="G88" i="1"/>
  <c r="C88" i="1"/>
  <c r="X87" i="1"/>
  <c r="T87" i="1"/>
  <c r="G87" i="1"/>
  <c r="C87" i="1"/>
  <c r="X86" i="1"/>
  <c r="T86" i="1"/>
  <c r="G86" i="1"/>
  <c r="C86" i="1"/>
  <c r="X85" i="1"/>
  <c r="T85" i="1"/>
  <c r="G85" i="1"/>
  <c r="C85" i="1"/>
  <c r="X84" i="1"/>
  <c r="T84" i="1"/>
  <c r="G84" i="1"/>
  <c r="C84" i="1"/>
  <c r="X83" i="1"/>
  <c r="T83" i="1"/>
  <c r="G83" i="1"/>
  <c r="C83" i="1"/>
  <c r="X82" i="1"/>
  <c r="T82" i="1"/>
  <c r="G82" i="1"/>
  <c r="C82" i="1"/>
  <c r="X81" i="1"/>
  <c r="T81" i="1"/>
  <c r="G81" i="1"/>
  <c r="C81" i="1"/>
  <c r="X80" i="1"/>
  <c r="T80" i="1"/>
  <c r="G80" i="1"/>
  <c r="C80" i="1"/>
  <c r="X79" i="1"/>
  <c r="T79" i="1"/>
  <c r="G79" i="1"/>
  <c r="C79" i="1"/>
  <c r="X78" i="1"/>
  <c r="T78" i="1"/>
  <c r="G78" i="1"/>
  <c r="C78" i="1"/>
  <c r="X77" i="1"/>
  <c r="T77" i="1"/>
  <c r="G77" i="1"/>
  <c r="C77" i="1"/>
  <c r="X76" i="1"/>
  <c r="T76" i="1"/>
  <c r="G76" i="1"/>
  <c r="C76" i="1"/>
  <c r="X75" i="1"/>
  <c r="T75" i="1"/>
  <c r="G75" i="1"/>
  <c r="C75" i="1"/>
  <c r="X74" i="1"/>
  <c r="T74" i="1"/>
  <c r="G74" i="1"/>
  <c r="C74" i="1"/>
  <c r="X73" i="1"/>
  <c r="T73" i="1"/>
  <c r="G73" i="1"/>
  <c r="C73" i="1"/>
  <c r="X72" i="1"/>
  <c r="T72" i="1"/>
  <c r="G72" i="1"/>
  <c r="C72" i="1"/>
  <c r="X71" i="1"/>
  <c r="T71" i="1"/>
  <c r="G71" i="1"/>
  <c r="C71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G8" i="1"/>
  <c r="C8" i="1"/>
  <c r="T212" i="5" l="1"/>
  <c r="V214" i="5"/>
  <c r="AE219" i="5"/>
  <c r="F220" i="5"/>
  <c r="AB212" i="5"/>
  <c r="K222" i="5"/>
  <c r="F222" i="5"/>
  <c r="Y217" i="5"/>
  <c r="L219" i="5"/>
  <c r="U213" i="5"/>
  <c r="H221" i="5"/>
  <c r="L217" i="4"/>
  <c r="O224" i="5"/>
  <c r="AG217" i="5"/>
  <c r="W220" i="5"/>
  <c r="AC69" i="4"/>
  <c r="AC70" i="4" s="1"/>
  <c r="AC71" i="4" s="1"/>
  <c r="AC72" i="4" s="1"/>
  <c r="AC73" i="4" s="1"/>
  <c r="AC74" i="4" s="1"/>
  <c r="AC75" i="4" s="1"/>
  <c r="AC76" i="4" s="1"/>
  <c r="AC77" i="4" s="1"/>
  <c r="AC78" i="4" s="1"/>
  <c r="AC79" i="4" s="1"/>
  <c r="AC80" i="4" s="1"/>
  <c r="AC81" i="4" s="1"/>
  <c r="AC82" i="4" s="1"/>
  <c r="AA211" i="5"/>
  <c r="G221" i="5"/>
  <c r="L72" i="4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W218" i="5"/>
  <c r="H216" i="4"/>
  <c r="P222" i="5"/>
  <c r="N183" i="4"/>
  <c r="N184" i="4" s="1"/>
  <c r="H217" i="5"/>
  <c r="AB220" i="5"/>
  <c r="D224" i="5"/>
  <c r="W223" i="5"/>
  <c r="H222" i="5"/>
  <c r="AE217" i="5"/>
  <c r="AF212" i="5"/>
  <c r="D216" i="5"/>
  <c r="G211" i="5"/>
  <c r="AE212" i="5"/>
  <c r="U217" i="5"/>
  <c r="AD222" i="5"/>
  <c r="L213" i="5"/>
  <c r="G214" i="5"/>
  <c r="AB214" i="5"/>
  <c r="Z217" i="5"/>
  <c r="C215" i="5"/>
  <c r="O215" i="5"/>
  <c r="W221" i="5"/>
  <c r="X212" i="5"/>
  <c r="X221" i="5"/>
  <c r="AD224" i="5"/>
  <c r="J218" i="5"/>
  <c r="K213" i="5"/>
  <c r="N214" i="5"/>
  <c r="G222" i="5"/>
  <c r="O212" i="5"/>
  <c r="W214" i="5"/>
  <c r="V213" i="5"/>
  <c r="K216" i="5"/>
  <c r="AA216" i="5"/>
  <c r="AB217" i="5"/>
  <c r="D211" i="5"/>
  <c r="C220" i="5"/>
  <c r="J212" i="5"/>
  <c r="G217" i="5"/>
  <c r="C214" i="5"/>
  <c r="P224" i="5"/>
  <c r="O218" i="5"/>
  <c r="O220" i="5"/>
  <c r="G26" i="5"/>
  <c r="D11" i="5" s="1"/>
  <c r="M51" i="5" s="1"/>
  <c r="H216" i="5"/>
  <c r="AE220" i="5"/>
  <c r="AG215" i="5"/>
  <c r="F219" i="5"/>
  <c r="AC222" i="5"/>
  <c r="W216" i="5"/>
  <c r="H213" i="5"/>
  <c r="AD215" i="5"/>
  <c r="T223" i="5"/>
  <c r="H220" i="5"/>
  <c r="D212" i="5"/>
  <c r="D220" i="5"/>
  <c r="AA212" i="5"/>
  <c r="C212" i="5"/>
  <c r="P214" i="5"/>
  <c r="M224" i="5"/>
  <c r="I212" i="5"/>
  <c r="K224" i="5"/>
  <c r="AA215" i="5"/>
  <c r="W224" i="5"/>
  <c r="I214" i="5"/>
  <c r="P221" i="5"/>
  <c r="U223" i="5"/>
  <c r="M211" i="5"/>
  <c r="F217" i="5"/>
  <c r="H214" i="5"/>
  <c r="AF221" i="5"/>
  <c r="M218" i="5"/>
  <c r="E224" i="5"/>
  <c r="F211" i="5"/>
  <c r="AB219" i="5"/>
  <c r="O214" i="5"/>
  <c r="AA217" i="5"/>
  <c r="AD220" i="5"/>
  <c r="Z212" i="5"/>
  <c r="T219" i="5"/>
  <c r="T216" i="5"/>
  <c r="V221" i="5"/>
  <c r="M222" i="5"/>
  <c r="K214" i="5"/>
  <c r="AG223" i="5"/>
  <c r="Y213" i="5"/>
  <c r="D217" i="5"/>
  <c r="Z223" i="5"/>
  <c r="G216" i="5"/>
  <c r="I224" i="5"/>
  <c r="O216" i="5"/>
  <c r="AF220" i="5"/>
  <c r="C224" i="5"/>
  <c r="L216" i="5"/>
  <c r="AD212" i="5"/>
  <c r="E216" i="5"/>
  <c r="AG211" i="5"/>
  <c r="C219" i="5"/>
  <c r="Z215" i="5"/>
  <c r="J224" i="5"/>
  <c r="M214" i="5"/>
  <c r="AG224" i="5"/>
  <c r="AC216" i="5"/>
  <c r="E221" i="5"/>
  <c r="J213" i="5"/>
  <c r="Z213" i="5"/>
  <c r="AG222" i="5"/>
  <c r="D215" i="5"/>
  <c r="AB215" i="5"/>
  <c r="E222" i="5"/>
  <c r="V224" i="5"/>
  <c r="E219" i="5"/>
  <c r="O221" i="5"/>
  <c r="J214" i="5"/>
  <c r="AG221" i="5"/>
  <c r="AC213" i="5"/>
  <c r="AA214" i="5"/>
  <c r="F218" i="5"/>
  <c r="I219" i="5"/>
  <c r="AF215" i="5"/>
  <c r="K221" i="5"/>
  <c r="L214" i="5"/>
  <c r="V216" i="5"/>
  <c r="F221" i="5"/>
  <c r="X26" i="5"/>
  <c r="U13" i="5" s="1"/>
  <c r="G119" i="5"/>
  <c r="D101" i="5" s="1"/>
  <c r="P213" i="5"/>
  <c r="O219" i="5"/>
  <c r="C217" i="5"/>
  <c r="AC211" i="5"/>
  <c r="Y224" i="5"/>
  <c r="U216" i="5"/>
  <c r="J217" i="5"/>
  <c r="AE213" i="5"/>
  <c r="AB221" i="5"/>
  <c r="X213" i="5"/>
  <c r="Z219" i="5"/>
  <c r="W211" i="5"/>
  <c r="Z216" i="5"/>
  <c r="J211" i="5"/>
  <c r="I222" i="5"/>
  <c r="T222" i="5"/>
  <c r="E215" i="5"/>
  <c r="V222" i="5"/>
  <c r="X223" i="5"/>
  <c r="T215" i="5"/>
  <c r="M213" i="5"/>
  <c r="D222" i="5"/>
  <c r="J220" i="5"/>
  <c r="AC212" i="5"/>
  <c r="Z224" i="5"/>
  <c r="AG216" i="5"/>
  <c r="P217" i="5"/>
  <c r="K217" i="5"/>
  <c r="J215" i="5"/>
  <c r="T221" i="5"/>
  <c r="AB213" i="5"/>
  <c r="C221" i="5"/>
  <c r="F213" i="5"/>
  <c r="C218" i="5"/>
  <c r="U8" i="5"/>
  <c r="N218" i="5"/>
  <c r="AC221" i="5"/>
  <c r="V212" i="5"/>
  <c r="X222" i="5"/>
  <c r="T214" i="5"/>
  <c r="AB223" i="5"/>
  <c r="K220" i="5"/>
  <c r="AB224" i="5"/>
  <c r="M217" i="5"/>
  <c r="AC224" i="5"/>
  <c r="I217" i="5"/>
  <c r="D223" i="5"/>
  <c r="U211" i="5"/>
  <c r="AB222" i="5"/>
  <c r="AF214" i="5"/>
  <c r="AC214" i="5"/>
  <c r="N215" i="5"/>
  <c r="U219" i="5"/>
  <c r="E211" i="5"/>
  <c r="V218" i="5"/>
  <c r="P211" i="5"/>
  <c r="M220" i="5"/>
  <c r="AB211" i="5"/>
  <c r="T224" i="5"/>
  <c r="X216" i="5"/>
  <c r="L215" i="5"/>
  <c r="O217" i="5"/>
  <c r="X211" i="5"/>
  <c r="K211" i="5"/>
  <c r="U214" i="5"/>
  <c r="G218" i="5"/>
  <c r="W219" i="5"/>
  <c r="D213" i="5"/>
  <c r="U218" i="5"/>
  <c r="X214" i="5"/>
  <c r="Z221" i="5"/>
  <c r="K219" i="5"/>
  <c r="F223" i="5"/>
  <c r="G215" i="5"/>
  <c r="AF211" i="5"/>
  <c r="AG219" i="5"/>
  <c r="AD211" i="5"/>
  <c r="E220" i="5"/>
  <c r="O223" i="5"/>
  <c r="AF224" i="5"/>
  <c r="AB216" i="5"/>
  <c r="V223" i="5"/>
  <c r="Z222" i="5"/>
  <c r="AC217" i="5"/>
  <c r="F215" i="5"/>
  <c r="I218" i="5"/>
  <c r="AD218" i="5"/>
  <c r="AG218" i="5"/>
  <c r="I215" i="5"/>
  <c r="N213" i="5"/>
  <c r="V219" i="5"/>
  <c r="Z220" i="5"/>
  <c r="U212" i="5"/>
  <c r="C213" i="5"/>
  <c r="H212" i="5"/>
  <c r="AD217" i="5"/>
  <c r="W222" i="5"/>
  <c r="W212" i="5"/>
  <c r="G220" i="5"/>
  <c r="E212" i="5"/>
  <c r="Y218" i="5"/>
  <c r="AC215" i="5"/>
  <c r="K223" i="5"/>
  <c r="X219" i="5"/>
  <c r="L218" i="5"/>
  <c r="N224" i="5"/>
  <c r="J216" i="5"/>
  <c r="J221" i="5"/>
  <c r="K212" i="5"/>
  <c r="AC220" i="5"/>
  <c r="K215" i="5"/>
  <c r="N221" i="5"/>
  <c r="O213" i="5"/>
  <c r="T217" i="5"/>
  <c r="L217" i="5"/>
  <c r="G223" i="5"/>
  <c r="E214" i="5"/>
  <c r="F214" i="5"/>
  <c r="M219" i="5"/>
  <c r="Z218" i="5"/>
  <c r="M223" i="5"/>
  <c r="G219" i="5"/>
  <c r="W215" i="5"/>
  <c r="F224" i="5"/>
  <c r="N216" i="5"/>
  <c r="N223" i="5"/>
  <c r="AA219" i="5"/>
  <c r="L211" i="5"/>
  <c r="V211" i="5"/>
  <c r="J222" i="5"/>
  <c r="Y216" i="5"/>
  <c r="I211" i="5"/>
  <c r="AB218" i="5"/>
  <c r="AE223" i="5"/>
  <c r="E223" i="5"/>
  <c r="Y223" i="5"/>
  <c r="U215" i="5"/>
  <c r="AE214" i="5"/>
  <c r="G224" i="5"/>
  <c r="C216" i="5"/>
  <c r="D219" i="5"/>
  <c r="O211" i="5"/>
  <c r="T220" i="5"/>
  <c r="L223" i="5"/>
  <c r="Z211" i="5"/>
  <c r="L220" i="5"/>
  <c r="U221" i="5"/>
  <c r="X217" i="5"/>
  <c r="Y219" i="5"/>
  <c r="E213" i="5"/>
  <c r="N222" i="5"/>
  <c r="AE215" i="5"/>
  <c r="T218" i="5"/>
  <c r="J219" i="5"/>
  <c r="AC223" i="5"/>
  <c r="D110" i="5"/>
  <c r="K218" i="5"/>
  <c r="C211" i="5"/>
  <c r="N211" i="5"/>
  <c r="I221" i="5"/>
  <c r="V217" i="5"/>
  <c r="H215" i="5"/>
  <c r="AE218" i="5"/>
  <c r="C222" i="5"/>
  <c r="AF218" i="5"/>
  <c r="N219" i="5"/>
  <c r="AD223" i="5"/>
  <c r="Y215" i="5"/>
  <c r="X119" i="5"/>
  <c r="U94" i="5" s="1"/>
  <c r="AF222" i="5"/>
  <c r="V215" i="5"/>
  <c r="U224" i="5"/>
  <c r="X220" i="5"/>
  <c r="AD219" i="5"/>
  <c r="M221" i="5"/>
  <c r="Y221" i="5"/>
  <c r="AG213" i="5"/>
  <c r="F212" i="5"/>
  <c r="O222" i="5"/>
  <c r="AA224" i="5"/>
  <c r="P216" i="5"/>
  <c r="U222" i="5"/>
  <c r="Y214" i="5"/>
  <c r="AD178" i="4"/>
  <c r="AC178" i="4"/>
  <c r="AC179" i="4" s="1"/>
  <c r="AC180" i="4" s="1"/>
  <c r="AC181" i="4" s="1"/>
  <c r="AC182" i="4" s="1"/>
  <c r="AC183" i="4" s="1"/>
  <c r="AC184" i="4" s="1"/>
  <c r="AC185" i="4" s="1"/>
  <c r="AC186" i="4" s="1"/>
  <c r="AC187" i="4" s="1"/>
  <c r="AC188" i="4" s="1"/>
  <c r="AC189" i="4" s="1"/>
  <c r="AC190" i="4" s="1"/>
  <c r="AC191" i="4" s="1"/>
  <c r="AC192" i="4" s="1"/>
  <c r="AC193" i="4" s="1"/>
  <c r="AC194" i="4" s="1"/>
  <c r="AC195" i="4" s="1"/>
  <c r="AC196" i="4" s="1"/>
  <c r="AC197" i="4" s="1"/>
  <c r="AC198" i="4" s="1"/>
  <c r="AC199" i="4" s="1"/>
  <c r="AC200" i="4" s="1"/>
  <c r="AC201" i="4" s="1"/>
  <c r="AC202" i="4" s="1"/>
  <c r="AC204" i="4" s="1"/>
  <c r="I183" i="4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L183" i="4"/>
  <c r="L184" i="4" s="1"/>
  <c r="L185" i="4" s="1"/>
  <c r="L186" i="4" s="1"/>
  <c r="L187" i="4" s="1"/>
  <c r="L188" i="4" s="1"/>
  <c r="L189" i="4" s="1"/>
  <c r="L190" i="4" s="1"/>
  <c r="L191" i="4" s="1"/>
  <c r="L192" i="4" s="1"/>
  <c r="L193" i="4" s="1"/>
  <c r="L194" i="4" s="1"/>
  <c r="L195" i="4" s="1"/>
  <c r="L196" i="4" s="1"/>
  <c r="L197" i="4" s="1"/>
  <c r="L198" i="4" s="1"/>
  <c r="L199" i="4" s="1"/>
  <c r="L200" i="4" s="1"/>
  <c r="L201" i="4" s="1"/>
  <c r="L202" i="4" s="1"/>
  <c r="AF178" i="4"/>
  <c r="AF179" i="4" s="1"/>
  <c r="AF180" i="4" s="1"/>
  <c r="AF181" i="4" s="1"/>
  <c r="AF182" i="4" s="1"/>
  <c r="AF183" i="4" s="1"/>
  <c r="AF184" i="4" s="1"/>
  <c r="AF185" i="4" s="1"/>
  <c r="AF186" i="4" s="1"/>
  <c r="AF187" i="4" s="1"/>
  <c r="AF188" i="4" s="1"/>
  <c r="AF189" i="4" s="1"/>
  <c r="AF190" i="4" s="1"/>
  <c r="AF191" i="4" s="1"/>
  <c r="AF192" i="4" s="1"/>
  <c r="AF193" i="4" s="1"/>
  <c r="AF194" i="4" s="1"/>
  <c r="AF195" i="4" s="1"/>
  <c r="AF196" i="4" s="1"/>
  <c r="AF197" i="4" s="1"/>
  <c r="AF198" i="4" s="1"/>
  <c r="AF199" i="4" s="1"/>
  <c r="AF200" i="4" s="1"/>
  <c r="AF201" i="4" s="1"/>
  <c r="AF202" i="4" s="1"/>
  <c r="T178" i="4"/>
  <c r="T179" i="4" s="1"/>
  <c r="T180" i="4" s="1"/>
  <c r="T181" i="4" s="1"/>
  <c r="T182" i="4" s="1"/>
  <c r="T183" i="4" s="1"/>
  <c r="T184" i="4" s="1"/>
  <c r="T185" i="4" s="1"/>
  <c r="T186" i="4" s="1"/>
  <c r="T187" i="4" s="1"/>
  <c r="T188" i="4" s="1"/>
  <c r="T189" i="4" s="1"/>
  <c r="T190" i="4" s="1"/>
  <c r="T191" i="4" s="1"/>
  <c r="T192" i="4" s="1"/>
  <c r="T193" i="4" s="1"/>
  <c r="T194" i="4" s="1"/>
  <c r="T195" i="4" s="1"/>
  <c r="T196" i="4" s="1"/>
  <c r="T197" i="4" s="1"/>
  <c r="T198" i="4" s="1"/>
  <c r="T199" i="4" s="1"/>
  <c r="T200" i="4" s="1"/>
  <c r="T201" i="4" s="1"/>
  <c r="T202" i="4" s="1"/>
  <c r="AB178" i="4"/>
  <c r="M183" i="4"/>
  <c r="M184" i="4" s="1"/>
  <c r="M185" i="4" s="1"/>
  <c r="M186" i="4" s="1"/>
  <c r="M187" i="4" s="1"/>
  <c r="M188" i="4" s="1"/>
  <c r="M189" i="4" s="1"/>
  <c r="M190" i="4" s="1"/>
  <c r="M191" i="4" s="1"/>
  <c r="M192" i="4" s="1"/>
  <c r="M193" i="4" s="1"/>
  <c r="M194" i="4" s="1"/>
  <c r="M195" i="4" s="1"/>
  <c r="M196" i="4" s="1"/>
  <c r="M197" i="4" s="1"/>
  <c r="M198" i="4" s="1"/>
  <c r="M199" i="4" s="1"/>
  <c r="M200" i="4" s="1"/>
  <c r="M201" i="4" s="1"/>
  <c r="M202" i="4" s="1"/>
  <c r="U178" i="4"/>
  <c r="E183" i="4"/>
  <c r="E184" i="4" s="1"/>
  <c r="E185" i="4" s="1"/>
  <c r="E186" i="4" s="1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K183" i="4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K194" i="4" s="1"/>
  <c r="K195" i="4" s="1"/>
  <c r="K196" i="4" s="1"/>
  <c r="K197" i="4" s="1"/>
  <c r="K198" i="4" s="1"/>
  <c r="K199" i="4" s="1"/>
  <c r="K200" i="4" s="1"/>
  <c r="K201" i="4" s="1"/>
  <c r="K202" i="4" s="1"/>
  <c r="Z178" i="4"/>
  <c r="J179" i="4"/>
  <c r="J180" i="4" s="1"/>
  <c r="J181" i="4" s="1"/>
  <c r="J182" i="4" s="1"/>
  <c r="J183" i="4" s="1"/>
  <c r="J184" i="4" s="1"/>
  <c r="J185" i="4" s="1"/>
  <c r="J186" i="4" s="1"/>
  <c r="J187" i="4" s="1"/>
  <c r="J188" i="4" s="1"/>
  <c r="J189" i="4" s="1"/>
  <c r="J190" i="4" s="1"/>
  <c r="J191" i="4" s="1"/>
  <c r="J192" i="4" s="1"/>
  <c r="J193" i="4" s="1"/>
  <c r="J194" i="4" s="1"/>
  <c r="J195" i="4" s="1"/>
  <c r="J196" i="4" s="1"/>
  <c r="J197" i="4" s="1"/>
  <c r="J198" i="4" s="1"/>
  <c r="J199" i="4" s="1"/>
  <c r="J200" i="4" s="1"/>
  <c r="J201" i="4" s="1"/>
  <c r="J202" i="4" s="1"/>
  <c r="P183" i="4"/>
  <c r="P184" i="4" s="1"/>
  <c r="P185" i="4" s="1"/>
  <c r="P186" i="4" s="1"/>
  <c r="P187" i="4" s="1"/>
  <c r="P188" i="4" s="1"/>
  <c r="P189" i="4" s="1"/>
  <c r="P190" i="4" s="1"/>
  <c r="P191" i="4" s="1"/>
  <c r="P192" i="4" s="1"/>
  <c r="P193" i="4" s="1"/>
  <c r="P194" i="4" s="1"/>
  <c r="P195" i="4" s="1"/>
  <c r="P196" i="4" s="1"/>
  <c r="P197" i="4" s="1"/>
  <c r="P198" i="4" s="1"/>
  <c r="P199" i="4" s="1"/>
  <c r="P200" i="4" s="1"/>
  <c r="P201" i="4" s="1"/>
  <c r="P202" i="4" s="1"/>
  <c r="V178" i="4"/>
  <c r="D183" i="4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X178" i="4"/>
  <c r="X179" i="4" s="1"/>
  <c r="X180" i="4" s="1"/>
  <c r="X181" i="4" s="1"/>
  <c r="X182" i="4" s="1"/>
  <c r="X183" i="4" s="1"/>
  <c r="X184" i="4" s="1"/>
  <c r="X185" i="4" s="1"/>
  <c r="X186" i="4" s="1"/>
  <c r="X187" i="4" s="1"/>
  <c r="X188" i="4" s="1"/>
  <c r="X189" i="4" s="1"/>
  <c r="X190" i="4" s="1"/>
  <c r="X191" i="4" s="1"/>
  <c r="X192" i="4" s="1"/>
  <c r="X193" i="4" s="1"/>
  <c r="X194" i="4" s="1"/>
  <c r="X195" i="4" s="1"/>
  <c r="X196" i="4" s="1"/>
  <c r="X197" i="4" s="1"/>
  <c r="X198" i="4" s="1"/>
  <c r="X199" i="4" s="1"/>
  <c r="X200" i="4" s="1"/>
  <c r="X201" i="4" s="1"/>
  <c r="X202" i="4" s="1"/>
  <c r="Y178" i="4"/>
  <c r="Y179" i="4" s="1"/>
  <c r="Y180" i="4" s="1"/>
  <c r="Y181" i="4" s="1"/>
  <c r="Y182" i="4" s="1"/>
  <c r="Y183" i="4" s="1"/>
  <c r="Y184" i="4" s="1"/>
  <c r="Y185" i="4" s="1"/>
  <c r="Y186" i="4" s="1"/>
  <c r="Y187" i="4" s="1"/>
  <c r="Y188" i="4" s="1"/>
  <c r="Y189" i="4" s="1"/>
  <c r="Y190" i="4" s="1"/>
  <c r="Y191" i="4" s="1"/>
  <c r="Y192" i="4" s="1"/>
  <c r="Y193" i="4" s="1"/>
  <c r="Y194" i="4" s="1"/>
  <c r="Y195" i="4" s="1"/>
  <c r="Y196" i="4" s="1"/>
  <c r="Y197" i="4" s="1"/>
  <c r="Y198" i="4" s="1"/>
  <c r="Y199" i="4" s="1"/>
  <c r="Y200" i="4" s="1"/>
  <c r="Y201" i="4" s="1"/>
  <c r="Y202" i="4" s="1"/>
  <c r="AE178" i="4"/>
  <c r="AE179" i="4" s="1"/>
  <c r="AE180" i="4" s="1"/>
  <c r="AE181" i="4" s="1"/>
  <c r="AE182" i="4" s="1"/>
  <c r="AE183" i="4" s="1"/>
  <c r="AE184" i="4" s="1"/>
  <c r="AE185" i="4" s="1"/>
  <c r="AE186" i="4" s="1"/>
  <c r="AE187" i="4" s="1"/>
  <c r="AE188" i="4" s="1"/>
  <c r="AE189" i="4" s="1"/>
  <c r="AE190" i="4" s="1"/>
  <c r="AE191" i="4" s="1"/>
  <c r="AE192" i="4" s="1"/>
  <c r="AE193" i="4" s="1"/>
  <c r="AE194" i="4" s="1"/>
  <c r="AE195" i="4" s="1"/>
  <c r="AE196" i="4" s="1"/>
  <c r="AE197" i="4" s="1"/>
  <c r="AE198" i="4" s="1"/>
  <c r="AE199" i="4" s="1"/>
  <c r="AE200" i="4" s="1"/>
  <c r="AE201" i="4" s="1"/>
  <c r="AE202" i="4" s="1"/>
  <c r="H183" i="4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AG179" i="4"/>
  <c r="O183" i="4"/>
  <c r="N185" i="4"/>
  <c r="N186" i="4" s="1"/>
  <c r="N187" i="4" s="1"/>
  <c r="N188" i="4" s="1"/>
  <c r="N189" i="4" s="1"/>
  <c r="N190" i="4" s="1"/>
  <c r="N191" i="4" s="1"/>
  <c r="N192" i="4" s="1"/>
  <c r="N193" i="4" s="1"/>
  <c r="N194" i="4" s="1"/>
  <c r="N195" i="4" s="1"/>
  <c r="N196" i="4" s="1"/>
  <c r="N197" i="4" s="1"/>
  <c r="N198" i="4" s="1"/>
  <c r="N199" i="4" s="1"/>
  <c r="N200" i="4" s="1"/>
  <c r="N201" i="4" s="1"/>
  <c r="N202" i="4" s="1"/>
  <c r="F183" i="4"/>
  <c r="C179" i="4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W178" i="4"/>
  <c r="W179" i="4" s="1"/>
  <c r="W180" i="4" s="1"/>
  <c r="W181" i="4" s="1"/>
  <c r="W182" i="4" s="1"/>
  <c r="W183" i="4" s="1"/>
  <c r="W184" i="4" s="1"/>
  <c r="W185" i="4" s="1"/>
  <c r="W186" i="4" s="1"/>
  <c r="W187" i="4" s="1"/>
  <c r="W188" i="4" s="1"/>
  <c r="W189" i="4" s="1"/>
  <c r="W190" i="4" s="1"/>
  <c r="W191" i="4" s="1"/>
  <c r="W192" i="4" s="1"/>
  <c r="W193" i="4" s="1"/>
  <c r="W194" i="4" s="1"/>
  <c r="W195" i="4" s="1"/>
  <c r="W196" i="4" s="1"/>
  <c r="W197" i="4" s="1"/>
  <c r="W198" i="4" s="1"/>
  <c r="W199" i="4" s="1"/>
  <c r="W200" i="4" s="1"/>
  <c r="W201" i="4" s="1"/>
  <c r="W202" i="4" s="1"/>
  <c r="AA178" i="4"/>
  <c r="G183" i="4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V237" i="4"/>
  <c r="G72" i="4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U230" i="4"/>
  <c r="AF236" i="4"/>
  <c r="C72" i="4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T236" i="4"/>
  <c r="N72" i="4"/>
  <c r="N73" i="4" s="1"/>
  <c r="N74" i="4" s="1"/>
  <c r="N75" i="4" s="1"/>
  <c r="N76" i="4" s="1"/>
  <c r="N77" i="4" s="1"/>
  <c r="N78" i="4" s="1"/>
  <c r="N79" i="4" s="1"/>
  <c r="N80" i="4" s="1"/>
  <c r="N81" i="4" s="1"/>
  <c r="N82" i="4" s="1"/>
  <c r="O72" i="4"/>
  <c r="O73" i="4" s="1"/>
  <c r="O74" i="4" s="1"/>
  <c r="O75" i="4" s="1"/>
  <c r="O76" i="4" s="1"/>
  <c r="O77" i="4" s="1"/>
  <c r="O78" i="4" s="1"/>
  <c r="O79" i="4" s="1"/>
  <c r="O80" i="4" s="1"/>
  <c r="O81" i="4" s="1"/>
  <c r="O82" i="4" s="1"/>
  <c r="U69" i="4"/>
  <c r="U70" i="4" s="1"/>
  <c r="U71" i="4" s="1"/>
  <c r="U72" i="4" s="1"/>
  <c r="U73" i="4" s="1"/>
  <c r="U74" i="4" s="1"/>
  <c r="U75" i="4" s="1"/>
  <c r="U76" i="4" s="1"/>
  <c r="U77" i="4" s="1"/>
  <c r="U78" i="4" s="1"/>
  <c r="U79" i="4" s="1"/>
  <c r="U80" i="4" s="1"/>
  <c r="U81" i="4" s="1"/>
  <c r="U82" i="4" s="1"/>
  <c r="AB69" i="4"/>
  <c r="AB70" i="4" s="1"/>
  <c r="AB71" i="4" s="1"/>
  <c r="AB72" i="4" s="1"/>
  <c r="AB73" i="4" s="1"/>
  <c r="AB74" i="4" s="1"/>
  <c r="AB75" i="4" s="1"/>
  <c r="AB76" i="4" s="1"/>
  <c r="AB77" i="4" s="1"/>
  <c r="AB78" i="4" s="1"/>
  <c r="AB79" i="4" s="1"/>
  <c r="AB80" i="4" s="1"/>
  <c r="AB81" i="4" s="1"/>
  <c r="AB82" i="4" s="1"/>
  <c r="F72" i="4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M72" i="4"/>
  <c r="M73" i="4" s="1"/>
  <c r="M74" i="4" s="1"/>
  <c r="M75" i="4" s="1"/>
  <c r="M76" i="4" s="1"/>
  <c r="M77" i="4" s="1"/>
  <c r="M78" i="4" s="1"/>
  <c r="M79" i="4" s="1"/>
  <c r="M80" i="4" s="1"/>
  <c r="M81" i="4" s="1"/>
  <c r="M82" i="4" s="1"/>
  <c r="AF69" i="4"/>
  <c r="AF70" i="4" s="1"/>
  <c r="AF71" i="4" s="1"/>
  <c r="AF72" i="4" s="1"/>
  <c r="AF73" i="4" s="1"/>
  <c r="AF74" i="4" s="1"/>
  <c r="AF75" i="4" s="1"/>
  <c r="AF76" i="4" s="1"/>
  <c r="AF77" i="4" s="1"/>
  <c r="AF78" i="4" s="1"/>
  <c r="AF79" i="4" s="1"/>
  <c r="AF80" i="4" s="1"/>
  <c r="AF81" i="4" s="1"/>
  <c r="AF82" i="4" s="1"/>
  <c r="Y69" i="4"/>
  <c r="Y70" i="4" s="1"/>
  <c r="Y71" i="4" s="1"/>
  <c r="Y72" i="4" s="1"/>
  <c r="Y73" i="4" s="1"/>
  <c r="Y74" i="4" s="1"/>
  <c r="Y75" i="4" s="1"/>
  <c r="Y76" i="4" s="1"/>
  <c r="Y77" i="4" s="1"/>
  <c r="Y78" i="4" s="1"/>
  <c r="Y79" i="4" s="1"/>
  <c r="Y80" i="4" s="1"/>
  <c r="Y81" i="4" s="1"/>
  <c r="Y82" i="4" s="1"/>
  <c r="T69" i="4"/>
  <c r="V70" i="4"/>
  <c r="V71" i="4" s="1"/>
  <c r="V72" i="4" s="1"/>
  <c r="V73" i="4" s="1"/>
  <c r="V74" i="4" s="1"/>
  <c r="V75" i="4" s="1"/>
  <c r="V76" i="4" s="1"/>
  <c r="V77" i="4" s="1"/>
  <c r="V78" i="4" s="1"/>
  <c r="V79" i="4" s="1"/>
  <c r="V80" i="4" s="1"/>
  <c r="V81" i="4" s="1"/>
  <c r="V82" i="4" s="1"/>
  <c r="J72" i="4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E72" i="4"/>
  <c r="T231" i="4"/>
  <c r="X69" i="4"/>
  <c r="X70" i="4" s="1"/>
  <c r="X71" i="4" s="1"/>
  <c r="X72" i="4" s="1"/>
  <c r="X73" i="4" s="1"/>
  <c r="X74" i="4" s="1"/>
  <c r="X75" i="4" s="1"/>
  <c r="X76" i="4" s="1"/>
  <c r="X77" i="4" s="1"/>
  <c r="X78" i="4" s="1"/>
  <c r="X79" i="4" s="1"/>
  <c r="X80" i="4" s="1"/>
  <c r="X81" i="4" s="1"/>
  <c r="X82" i="4" s="1"/>
  <c r="AE69" i="4"/>
  <c r="AE70" i="4" s="1"/>
  <c r="AE71" i="4" s="1"/>
  <c r="AE72" i="4" s="1"/>
  <c r="AE73" i="4" s="1"/>
  <c r="AE74" i="4" s="1"/>
  <c r="AE75" i="4" s="1"/>
  <c r="AE76" i="4" s="1"/>
  <c r="AE77" i="4" s="1"/>
  <c r="AE78" i="4" s="1"/>
  <c r="AE79" i="4" s="1"/>
  <c r="AE80" i="4" s="1"/>
  <c r="AE81" i="4" s="1"/>
  <c r="AE82" i="4" s="1"/>
  <c r="Z69" i="4"/>
  <c r="Z70" i="4" s="1"/>
  <c r="Z71" i="4" s="1"/>
  <c r="Z72" i="4" s="1"/>
  <c r="Z73" i="4" s="1"/>
  <c r="Z74" i="4" s="1"/>
  <c r="Z75" i="4" s="1"/>
  <c r="Z76" i="4" s="1"/>
  <c r="Z77" i="4" s="1"/>
  <c r="Z78" i="4" s="1"/>
  <c r="Z79" i="4" s="1"/>
  <c r="Z80" i="4" s="1"/>
  <c r="Z81" i="4" s="1"/>
  <c r="Z82" i="4" s="1"/>
  <c r="Z84" i="4" s="1"/>
  <c r="AG69" i="4"/>
  <c r="AG70" i="4" s="1"/>
  <c r="AG71" i="4" s="1"/>
  <c r="AG72" i="4" s="1"/>
  <c r="AG73" i="4" s="1"/>
  <c r="AG74" i="4" s="1"/>
  <c r="AG75" i="4" s="1"/>
  <c r="AG76" i="4" s="1"/>
  <c r="AG77" i="4" s="1"/>
  <c r="AG78" i="4" s="1"/>
  <c r="AG79" i="4" s="1"/>
  <c r="AG80" i="4" s="1"/>
  <c r="AG81" i="4" s="1"/>
  <c r="AG82" i="4" s="1"/>
  <c r="I72" i="4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P72" i="4"/>
  <c r="P73" i="4" s="1"/>
  <c r="P74" i="4" s="1"/>
  <c r="P75" i="4" s="1"/>
  <c r="P76" i="4" s="1"/>
  <c r="P77" i="4" s="1"/>
  <c r="P78" i="4" s="1"/>
  <c r="P79" i="4" s="1"/>
  <c r="P80" i="4" s="1"/>
  <c r="P81" i="4" s="1"/>
  <c r="P82" i="4" s="1"/>
  <c r="K73" i="4"/>
  <c r="K74" i="4" s="1"/>
  <c r="K75" i="4" s="1"/>
  <c r="K76" i="4" s="1"/>
  <c r="K77" i="4" s="1"/>
  <c r="K78" i="4" s="1"/>
  <c r="K79" i="4" s="1"/>
  <c r="K80" i="4" s="1"/>
  <c r="K81" i="4" s="1"/>
  <c r="K82" i="4" s="1"/>
  <c r="W69" i="4"/>
  <c r="W70" i="4" s="1"/>
  <c r="W71" i="4" s="1"/>
  <c r="W72" i="4" s="1"/>
  <c r="W73" i="4" s="1"/>
  <c r="W74" i="4" s="1"/>
  <c r="W75" i="4" s="1"/>
  <c r="W76" i="4" s="1"/>
  <c r="W77" i="4" s="1"/>
  <c r="W78" i="4" s="1"/>
  <c r="W79" i="4" s="1"/>
  <c r="W80" i="4" s="1"/>
  <c r="W81" i="4" s="1"/>
  <c r="W82" i="4" s="1"/>
  <c r="D72" i="4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AA69" i="4"/>
  <c r="H72" i="4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AD69" i="4"/>
  <c r="AD70" i="4" s="1"/>
  <c r="AD71" i="4" s="1"/>
  <c r="AD72" i="4" s="1"/>
  <c r="AD73" i="4" s="1"/>
  <c r="AD74" i="4" s="1"/>
  <c r="AD75" i="4" s="1"/>
  <c r="AD76" i="4" s="1"/>
  <c r="AD77" i="4" s="1"/>
  <c r="AD78" i="4" s="1"/>
  <c r="AD79" i="4" s="1"/>
  <c r="AD80" i="4" s="1"/>
  <c r="AD81" i="4" s="1"/>
  <c r="AD82" i="4" s="1"/>
  <c r="M217" i="4"/>
  <c r="AG230" i="4"/>
  <c r="AB237" i="4"/>
  <c r="M216" i="4"/>
  <c r="H218" i="4"/>
  <c r="N216" i="4"/>
  <c r="AG236" i="4"/>
  <c r="AE230" i="4"/>
  <c r="AC236" i="4"/>
  <c r="AF231" i="4"/>
  <c r="AA238" i="4"/>
  <c r="G216" i="4"/>
  <c r="Z230" i="4"/>
  <c r="N217" i="4"/>
  <c r="AA236" i="4"/>
  <c r="V231" i="4"/>
  <c r="AB238" i="4"/>
  <c r="G218" i="4"/>
  <c r="T237" i="4"/>
  <c r="AD238" i="4"/>
  <c r="AC230" i="4"/>
  <c r="AG231" i="4"/>
  <c r="H217" i="4"/>
  <c r="K217" i="4"/>
  <c r="U236" i="4"/>
  <c r="X230" i="4"/>
  <c r="L216" i="4"/>
  <c r="N218" i="4"/>
  <c r="Z231" i="4"/>
  <c r="AG238" i="4"/>
  <c r="I217" i="4"/>
  <c r="AD230" i="4"/>
  <c r="U238" i="4"/>
  <c r="AF238" i="4"/>
  <c r="E218" i="4"/>
  <c r="Y236" i="4"/>
  <c r="Y238" i="4"/>
  <c r="AC237" i="4"/>
  <c r="M218" i="4"/>
  <c r="AF237" i="4"/>
  <c r="C216" i="4"/>
  <c r="C217" i="4"/>
  <c r="AC238" i="4"/>
  <c r="U231" i="4"/>
  <c r="J217" i="4"/>
  <c r="X238" i="4"/>
  <c r="I218" i="4"/>
  <c r="AG237" i="4"/>
  <c r="F216" i="4"/>
  <c r="P216" i="4"/>
  <c r="Z237" i="4"/>
  <c r="D216" i="4"/>
  <c r="O216" i="4"/>
  <c r="F217" i="4"/>
  <c r="O217" i="4"/>
  <c r="T238" i="4"/>
  <c r="Y231" i="4"/>
  <c r="X237" i="4"/>
  <c r="W238" i="4"/>
  <c r="AB236" i="4"/>
  <c r="AE237" i="4"/>
  <c r="AB231" i="4"/>
  <c r="AA237" i="4"/>
  <c r="X231" i="4"/>
  <c r="W236" i="4"/>
  <c r="AF230" i="4"/>
  <c r="AE236" i="4"/>
  <c r="V238" i="4"/>
  <c r="J218" i="4"/>
  <c r="AB230" i="4"/>
  <c r="AE231" i="4"/>
  <c r="T230" i="4"/>
  <c r="AA231" i="4"/>
  <c r="W230" i="4"/>
  <c r="AD236" i="4"/>
  <c r="Y237" i="4"/>
  <c r="K218" i="4"/>
  <c r="E217" i="4"/>
  <c r="E216" i="4"/>
  <c r="D218" i="4"/>
  <c r="C218" i="4"/>
  <c r="AC231" i="4"/>
  <c r="I216" i="4"/>
  <c r="L218" i="4"/>
  <c r="U237" i="4"/>
  <c r="F71" i="1"/>
  <c r="F9" i="1"/>
  <c r="F86" i="1"/>
  <c r="W78" i="1"/>
  <c r="F90" i="1"/>
  <c r="W81" i="1"/>
  <c r="F73" i="1"/>
  <c r="F15" i="1"/>
  <c r="F72" i="1"/>
  <c r="G25" i="1"/>
  <c r="F16" i="1"/>
  <c r="F78" i="1"/>
  <c r="F84" i="1"/>
  <c r="F18" i="1"/>
  <c r="F21" i="1"/>
  <c r="F11" i="1"/>
  <c r="F76" i="1"/>
  <c r="F79" i="1"/>
  <c r="F85" i="1"/>
  <c r="W76" i="1"/>
  <c r="F91" i="1"/>
  <c r="F94" i="1"/>
  <c r="W82" i="1"/>
  <c r="W74" i="1"/>
  <c r="W80" i="1"/>
  <c r="F80" i="1"/>
  <c r="F12" i="1"/>
  <c r="W93" i="1"/>
  <c r="E8" i="1"/>
  <c r="F23" i="1"/>
  <c r="W88" i="1"/>
  <c r="F8" i="1"/>
  <c r="F20" i="1"/>
  <c r="F14" i="1"/>
  <c r="F17" i="1"/>
  <c r="W75" i="1"/>
  <c r="W86" i="1"/>
  <c r="C25" i="1"/>
  <c r="F19" i="1"/>
  <c r="F22" i="1"/>
  <c r="W92" i="1"/>
  <c r="F10" i="1"/>
  <c r="F13" i="1"/>
  <c r="W87" i="1"/>
  <c r="X97" i="1"/>
  <c r="F83" i="1"/>
  <c r="W84" i="1"/>
  <c r="W94" i="1"/>
  <c r="W77" i="1"/>
  <c r="W91" i="1"/>
  <c r="C97" i="1"/>
  <c r="F81" i="1"/>
  <c r="F75" i="1"/>
  <c r="F82" i="1"/>
  <c r="F89" i="1"/>
  <c r="W90" i="1"/>
  <c r="F92" i="1"/>
  <c r="F95" i="1"/>
  <c r="W73" i="1"/>
  <c r="W83" i="1"/>
  <c r="E71" i="1"/>
  <c r="W72" i="1"/>
  <c r="F74" i="1"/>
  <c r="F88" i="1"/>
  <c r="F93" i="1"/>
  <c r="W79" i="1"/>
  <c r="W89" i="1"/>
  <c r="W95" i="1"/>
  <c r="V71" i="1"/>
  <c r="F77" i="1"/>
  <c r="G97" i="1"/>
  <c r="W71" i="1"/>
  <c r="W85" i="1"/>
  <c r="T97" i="1"/>
  <c r="F87" i="1"/>
  <c r="T204" i="4" l="1"/>
  <c r="H204" i="4"/>
  <c r="D111" i="5"/>
  <c r="O169" i="5" s="1"/>
  <c r="AF204" i="4"/>
  <c r="D204" i="4"/>
  <c r="I204" i="4"/>
  <c r="I205" i="4" s="1"/>
  <c r="AF84" i="4"/>
  <c r="Y84" i="4"/>
  <c r="M204" i="4"/>
  <c r="G204" i="4"/>
  <c r="M205" i="4"/>
  <c r="X204" i="4"/>
  <c r="K84" i="4"/>
  <c r="N204" i="4"/>
  <c r="H205" i="4"/>
  <c r="AC205" i="4"/>
  <c r="P84" i="4"/>
  <c r="AF85" i="4"/>
  <c r="Z85" i="4"/>
  <c r="T205" i="4"/>
  <c r="D116" i="5"/>
  <c r="P174" i="5" s="1"/>
  <c r="D100" i="5"/>
  <c r="P158" i="5" s="1"/>
  <c r="D102" i="5"/>
  <c r="E160" i="5" s="1"/>
  <c r="D115" i="5"/>
  <c r="D104" i="5"/>
  <c r="F162" i="5" s="1"/>
  <c r="D92" i="5"/>
  <c r="K150" i="5" s="1"/>
  <c r="K178" i="5" s="1"/>
  <c r="L51" i="5"/>
  <c r="D12" i="5"/>
  <c r="O52" i="5" s="1"/>
  <c r="D9" i="5"/>
  <c r="D51" i="5"/>
  <c r="D13" i="5"/>
  <c r="I53" i="5" s="1"/>
  <c r="J51" i="5"/>
  <c r="D20" i="5"/>
  <c r="M60" i="5" s="1"/>
  <c r="D23" i="5"/>
  <c r="P63" i="5" s="1"/>
  <c r="K51" i="5"/>
  <c r="D10" i="5"/>
  <c r="N50" i="5" s="1"/>
  <c r="N51" i="5"/>
  <c r="D14" i="5"/>
  <c r="D54" i="5" s="1"/>
  <c r="D17" i="5"/>
  <c r="F51" i="5"/>
  <c r="D15" i="5"/>
  <c r="O55" i="5" s="1"/>
  <c r="D18" i="5"/>
  <c r="H58" i="5" s="1"/>
  <c r="D21" i="5"/>
  <c r="H51" i="5"/>
  <c r="G51" i="5"/>
  <c r="D22" i="5"/>
  <c r="L62" i="5" s="1"/>
  <c r="D19" i="5"/>
  <c r="I59" i="5" s="1"/>
  <c r="O51" i="5"/>
  <c r="I51" i="5"/>
  <c r="D105" i="5"/>
  <c r="F163" i="5" s="1"/>
  <c r="D108" i="5"/>
  <c r="L166" i="5" s="1"/>
  <c r="D96" i="5"/>
  <c r="K154" i="5" s="1"/>
  <c r="D106" i="5"/>
  <c r="H164" i="5" s="1"/>
  <c r="D16" i="5"/>
  <c r="N56" i="5" s="1"/>
  <c r="C51" i="5"/>
  <c r="E51" i="5"/>
  <c r="P51" i="5"/>
  <c r="D8" i="5"/>
  <c r="J48" i="5" s="1"/>
  <c r="U12" i="5"/>
  <c r="U52" i="5" s="1"/>
  <c r="U9" i="5"/>
  <c r="Z49" i="5" s="1"/>
  <c r="U16" i="5"/>
  <c r="Y56" i="5" s="1"/>
  <c r="U20" i="5"/>
  <c r="AB60" i="5" s="1"/>
  <c r="U102" i="5"/>
  <c r="AC160" i="5" s="1"/>
  <c r="U10" i="5"/>
  <c r="W50" i="5" s="1"/>
  <c r="U17" i="5"/>
  <c r="U11" i="5"/>
  <c r="U19" i="5"/>
  <c r="U15" i="5"/>
  <c r="U23" i="5"/>
  <c r="D94" i="5"/>
  <c r="E152" i="5" s="1"/>
  <c r="D99" i="5"/>
  <c r="I157" i="5" s="1"/>
  <c r="AE49" i="5"/>
  <c r="U96" i="5"/>
  <c r="X154" i="5" s="1"/>
  <c r="D114" i="5"/>
  <c r="E172" i="5" s="1"/>
  <c r="U92" i="5"/>
  <c r="T150" i="5" s="1"/>
  <c r="T178" i="5" s="1"/>
  <c r="D109" i="5"/>
  <c r="L167" i="5" s="1"/>
  <c r="U14" i="5"/>
  <c r="V54" i="5" s="1"/>
  <c r="D113" i="5"/>
  <c r="O171" i="5" s="1"/>
  <c r="U21" i="5"/>
  <c r="O63" i="5"/>
  <c r="D103" i="5"/>
  <c r="P161" i="5" s="1"/>
  <c r="U18" i="5"/>
  <c r="AF58" i="5" s="1"/>
  <c r="D98" i="5"/>
  <c r="D156" i="5" s="1"/>
  <c r="U22" i="5"/>
  <c r="Z62" i="5" s="1"/>
  <c r="V152" i="5"/>
  <c r="AF152" i="5"/>
  <c r="T152" i="5"/>
  <c r="AD152" i="5"/>
  <c r="AC152" i="5"/>
  <c r="Y152" i="5"/>
  <c r="AB152" i="5"/>
  <c r="AA152" i="5"/>
  <c r="Z152" i="5"/>
  <c r="X152" i="5"/>
  <c r="W152" i="5"/>
  <c r="U152" i="5"/>
  <c r="AE152" i="5"/>
  <c r="AG152" i="5"/>
  <c r="M173" i="5"/>
  <c r="L173" i="5"/>
  <c r="K173" i="5"/>
  <c r="O173" i="5"/>
  <c r="C173" i="5"/>
  <c r="P173" i="5"/>
  <c r="N173" i="5"/>
  <c r="H173" i="5"/>
  <c r="E173" i="5"/>
  <c r="D173" i="5"/>
  <c r="J173" i="5"/>
  <c r="I173" i="5"/>
  <c r="G173" i="5"/>
  <c r="F173" i="5"/>
  <c r="U110" i="5"/>
  <c r="X54" i="5"/>
  <c r="U93" i="5"/>
  <c r="U104" i="5"/>
  <c r="AF53" i="5"/>
  <c r="T53" i="5"/>
  <c r="AB53" i="5"/>
  <c r="Z53" i="5"/>
  <c r="Y53" i="5"/>
  <c r="AG53" i="5"/>
  <c r="U53" i="5"/>
  <c r="AE53" i="5"/>
  <c r="AD53" i="5"/>
  <c r="AC53" i="5"/>
  <c r="AA53" i="5"/>
  <c r="X53" i="5"/>
  <c r="W53" i="5"/>
  <c r="V53" i="5"/>
  <c r="AB58" i="5"/>
  <c r="U109" i="5"/>
  <c r="G162" i="5"/>
  <c r="J162" i="5"/>
  <c r="P162" i="5"/>
  <c r="E162" i="5"/>
  <c r="P166" i="5"/>
  <c r="L150" i="5"/>
  <c r="L178" i="5" s="1"/>
  <c r="F50" i="5"/>
  <c r="P50" i="5"/>
  <c r="O50" i="5"/>
  <c r="G159" i="5"/>
  <c r="F159" i="5"/>
  <c r="O159" i="5"/>
  <c r="C159" i="5"/>
  <c r="L159" i="5"/>
  <c r="K159" i="5"/>
  <c r="P159" i="5"/>
  <c r="N159" i="5"/>
  <c r="M159" i="5"/>
  <c r="J159" i="5"/>
  <c r="D159" i="5"/>
  <c r="I159" i="5"/>
  <c r="H159" i="5"/>
  <c r="E159" i="5"/>
  <c r="U105" i="5"/>
  <c r="G158" i="5"/>
  <c r="U114" i="5"/>
  <c r="U103" i="5"/>
  <c r="U97" i="5"/>
  <c r="U113" i="5"/>
  <c r="U112" i="5"/>
  <c r="U99" i="5"/>
  <c r="U116" i="5"/>
  <c r="U115" i="5"/>
  <c r="U100" i="5"/>
  <c r="U107" i="5"/>
  <c r="U111" i="5"/>
  <c r="U106" i="5"/>
  <c r="U98" i="5"/>
  <c r="U101" i="5"/>
  <c r="H154" i="5"/>
  <c r="L58" i="5"/>
  <c r="AD160" i="5"/>
  <c r="X160" i="5"/>
  <c r="I55" i="5"/>
  <c r="F62" i="5"/>
  <c r="V50" i="5"/>
  <c r="AD50" i="5"/>
  <c r="C164" i="5"/>
  <c r="D95" i="5"/>
  <c r="D112" i="5"/>
  <c r="D93" i="5"/>
  <c r="D97" i="5"/>
  <c r="D107" i="5"/>
  <c r="U108" i="5"/>
  <c r="I169" i="5"/>
  <c r="K48" i="5"/>
  <c r="K67" i="5" s="1"/>
  <c r="AB48" i="5"/>
  <c r="AB67" i="5" s="1"/>
  <c r="X48" i="5"/>
  <c r="X67" i="5" s="1"/>
  <c r="V48" i="5"/>
  <c r="V67" i="5" s="1"/>
  <c r="AG48" i="5"/>
  <c r="AG67" i="5" s="1"/>
  <c r="U48" i="5"/>
  <c r="U67" i="5" s="1"/>
  <c r="AC48" i="5"/>
  <c r="AC67" i="5" s="1"/>
  <c r="AF48" i="5"/>
  <c r="AF67" i="5" s="1"/>
  <c r="AE48" i="5"/>
  <c r="AE67" i="5" s="1"/>
  <c r="AD48" i="5"/>
  <c r="AD67" i="5" s="1"/>
  <c r="AA48" i="5"/>
  <c r="AA67" i="5" s="1"/>
  <c r="Z48" i="5"/>
  <c r="Z67" i="5" s="1"/>
  <c r="Y48" i="5"/>
  <c r="Y67" i="5" s="1"/>
  <c r="W48" i="5"/>
  <c r="W67" i="5" s="1"/>
  <c r="T48" i="5"/>
  <c r="T67" i="5" s="1"/>
  <c r="Z154" i="5"/>
  <c r="I168" i="5"/>
  <c r="H168" i="5"/>
  <c r="G168" i="5"/>
  <c r="K168" i="5"/>
  <c r="L168" i="5"/>
  <c r="J168" i="5"/>
  <c r="D168" i="5"/>
  <c r="P168" i="5"/>
  <c r="F168" i="5"/>
  <c r="C168" i="5"/>
  <c r="O168" i="5"/>
  <c r="N168" i="5"/>
  <c r="M168" i="5"/>
  <c r="E168" i="5"/>
  <c r="I52" i="5"/>
  <c r="E52" i="5"/>
  <c r="C52" i="5"/>
  <c r="N52" i="5"/>
  <c r="J52" i="5"/>
  <c r="H52" i="5"/>
  <c r="G52" i="5"/>
  <c r="AB56" i="5"/>
  <c r="Z56" i="5"/>
  <c r="U95" i="5"/>
  <c r="E204" i="4"/>
  <c r="U179" i="4"/>
  <c r="U180" i="4" s="1"/>
  <c r="U181" i="4" s="1"/>
  <c r="U182" i="4" s="1"/>
  <c r="U183" i="4" s="1"/>
  <c r="U184" i="4" s="1"/>
  <c r="U185" i="4" s="1"/>
  <c r="U186" i="4" s="1"/>
  <c r="U187" i="4" s="1"/>
  <c r="U188" i="4" s="1"/>
  <c r="U189" i="4" s="1"/>
  <c r="U190" i="4" s="1"/>
  <c r="U191" i="4" s="1"/>
  <c r="U192" i="4" s="1"/>
  <c r="U193" i="4" s="1"/>
  <c r="U194" i="4" s="1"/>
  <c r="U195" i="4" s="1"/>
  <c r="U196" i="4" s="1"/>
  <c r="U197" i="4" s="1"/>
  <c r="U198" i="4" s="1"/>
  <c r="U199" i="4" s="1"/>
  <c r="U200" i="4" s="1"/>
  <c r="U201" i="4" s="1"/>
  <c r="U202" i="4" s="1"/>
  <c r="C204" i="4"/>
  <c r="AA179" i="4"/>
  <c r="AA180" i="4" s="1"/>
  <c r="AA181" i="4" s="1"/>
  <c r="AA182" i="4" s="1"/>
  <c r="AA183" i="4" s="1"/>
  <c r="AA184" i="4" s="1"/>
  <c r="AA185" i="4" s="1"/>
  <c r="AA186" i="4" s="1"/>
  <c r="AA187" i="4" s="1"/>
  <c r="AA188" i="4" s="1"/>
  <c r="AA189" i="4" s="1"/>
  <c r="AA190" i="4" s="1"/>
  <c r="AA191" i="4" s="1"/>
  <c r="AA192" i="4" s="1"/>
  <c r="AA193" i="4" s="1"/>
  <c r="AA194" i="4" s="1"/>
  <c r="AA195" i="4" s="1"/>
  <c r="AA196" i="4" s="1"/>
  <c r="AA197" i="4" s="1"/>
  <c r="AA198" i="4" s="1"/>
  <c r="AA199" i="4" s="1"/>
  <c r="AA200" i="4" s="1"/>
  <c r="AA201" i="4" s="1"/>
  <c r="AA202" i="4" s="1"/>
  <c r="W204" i="4"/>
  <c r="F184" i="4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AD179" i="4"/>
  <c r="AD180" i="4" s="1"/>
  <c r="AD181" i="4" s="1"/>
  <c r="AD182" i="4" s="1"/>
  <c r="AD183" i="4" s="1"/>
  <c r="AD184" i="4" s="1"/>
  <c r="AD185" i="4" s="1"/>
  <c r="AD186" i="4" s="1"/>
  <c r="AD187" i="4" s="1"/>
  <c r="AD188" i="4" s="1"/>
  <c r="AD189" i="4" s="1"/>
  <c r="AD190" i="4" s="1"/>
  <c r="AD191" i="4" s="1"/>
  <c r="AD192" i="4" s="1"/>
  <c r="AD193" i="4" s="1"/>
  <c r="AD194" i="4" s="1"/>
  <c r="AD195" i="4" s="1"/>
  <c r="AD196" i="4" s="1"/>
  <c r="AD197" i="4" s="1"/>
  <c r="AD198" i="4" s="1"/>
  <c r="AD199" i="4" s="1"/>
  <c r="AD200" i="4" s="1"/>
  <c r="AD201" i="4" s="1"/>
  <c r="AD202" i="4" s="1"/>
  <c r="M84" i="4"/>
  <c r="C84" i="4"/>
  <c r="P204" i="4"/>
  <c r="V179" i="4"/>
  <c r="V180" i="4" s="1"/>
  <c r="V181" i="4" s="1"/>
  <c r="V182" i="4" s="1"/>
  <c r="V183" i="4" s="1"/>
  <c r="V184" i="4" s="1"/>
  <c r="V185" i="4" s="1"/>
  <c r="V186" i="4" s="1"/>
  <c r="V187" i="4" s="1"/>
  <c r="V188" i="4" s="1"/>
  <c r="V189" i="4" s="1"/>
  <c r="V190" i="4" s="1"/>
  <c r="V191" i="4" s="1"/>
  <c r="V192" i="4" s="1"/>
  <c r="V193" i="4" s="1"/>
  <c r="V194" i="4" s="1"/>
  <c r="V195" i="4" s="1"/>
  <c r="V196" i="4" s="1"/>
  <c r="V197" i="4" s="1"/>
  <c r="V198" i="4" s="1"/>
  <c r="V199" i="4" s="1"/>
  <c r="V200" i="4" s="1"/>
  <c r="V201" i="4" s="1"/>
  <c r="V202" i="4" s="1"/>
  <c r="AB179" i="4"/>
  <c r="AB180" i="4" s="1"/>
  <c r="AB181" i="4" s="1"/>
  <c r="AB182" i="4" s="1"/>
  <c r="AB183" i="4" s="1"/>
  <c r="AB184" i="4" s="1"/>
  <c r="AB185" i="4" s="1"/>
  <c r="AB186" i="4" s="1"/>
  <c r="AB187" i="4" s="1"/>
  <c r="AB188" i="4" s="1"/>
  <c r="AB189" i="4" s="1"/>
  <c r="AB190" i="4" s="1"/>
  <c r="AB191" i="4" s="1"/>
  <c r="AB192" i="4" s="1"/>
  <c r="AB193" i="4" s="1"/>
  <c r="AB194" i="4" s="1"/>
  <c r="AB195" i="4" s="1"/>
  <c r="AB196" i="4" s="1"/>
  <c r="AB197" i="4" s="1"/>
  <c r="AB198" i="4" s="1"/>
  <c r="AB199" i="4" s="1"/>
  <c r="AB200" i="4" s="1"/>
  <c r="AB201" i="4" s="1"/>
  <c r="AB202" i="4" s="1"/>
  <c r="J84" i="4"/>
  <c r="K204" i="4"/>
  <c r="AE204" i="4"/>
  <c r="O184" i="4"/>
  <c r="O185" i="4" s="1"/>
  <c r="O186" i="4" s="1"/>
  <c r="O187" i="4" s="1"/>
  <c r="O188" i="4" s="1"/>
  <c r="O189" i="4" s="1"/>
  <c r="O190" i="4" s="1"/>
  <c r="O191" i="4" s="1"/>
  <c r="O192" i="4" s="1"/>
  <c r="O193" i="4" s="1"/>
  <c r="O194" i="4" s="1"/>
  <c r="O195" i="4" s="1"/>
  <c r="O196" i="4" s="1"/>
  <c r="O197" i="4" s="1"/>
  <c r="O198" i="4" s="1"/>
  <c r="O199" i="4" s="1"/>
  <c r="O200" i="4" s="1"/>
  <c r="O201" i="4" s="1"/>
  <c r="O202" i="4" s="1"/>
  <c r="J204" i="4"/>
  <c r="Y204" i="4"/>
  <c r="AG180" i="4"/>
  <c r="AG181" i="4" s="1"/>
  <c r="AG182" i="4" s="1"/>
  <c r="AG183" i="4" s="1"/>
  <c r="AG184" i="4" s="1"/>
  <c r="AG185" i="4" s="1"/>
  <c r="AG186" i="4" s="1"/>
  <c r="AG187" i="4" s="1"/>
  <c r="AG188" i="4" s="1"/>
  <c r="AG189" i="4" s="1"/>
  <c r="AG190" i="4" s="1"/>
  <c r="AG191" i="4" s="1"/>
  <c r="AG192" i="4" s="1"/>
  <c r="AG193" i="4" s="1"/>
  <c r="AG194" i="4" s="1"/>
  <c r="AG195" i="4" s="1"/>
  <c r="AG196" i="4" s="1"/>
  <c r="AG197" i="4" s="1"/>
  <c r="AG198" i="4" s="1"/>
  <c r="AG199" i="4" s="1"/>
  <c r="AG200" i="4" s="1"/>
  <c r="AG201" i="4" s="1"/>
  <c r="AG202" i="4" s="1"/>
  <c r="Z179" i="4"/>
  <c r="Z180" i="4" s="1"/>
  <c r="Z181" i="4" s="1"/>
  <c r="Z182" i="4" s="1"/>
  <c r="Z183" i="4" s="1"/>
  <c r="Z184" i="4" s="1"/>
  <c r="Z185" i="4" s="1"/>
  <c r="Z186" i="4" s="1"/>
  <c r="Z187" i="4" s="1"/>
  <c r="Z188" i="4" s="1"/>
  <c r="Z189" i="4" s="1"/>
  <c r="Z190" i="4" s="1"/>
  <c r="Z191" i="4" s="1"/>
  <c r="Z192" i="4" s="1"/>
  <c r="Z193" i="4" s="1"/>
  <c r="Z194" i="4" s="1"/>
  <c r="Z195" i="4" s="1"/>
  <c r="Z196" i="4" s="1"/>
  <c r="Z197" i="4" s="1"/>
  <c r="Z198" i="4" s="1"/>
  <c r="Z199" i="4" s="1"/>
  <c r="Z200" i="4" s="1"/>
  <c r="Z201" i="4" s="1"/>
  <c r="Z202" i="4" s="1"/>
  <c r="L204" i="4"/>
  <c r="G84" i="4"/>
  <c r="AG84" i="4"/>
  <c r="AD84" i="4"/>
  <c r="F84" i="4"/>
  <c r="O84" i="4"/>
  <c r="W84" i="4"/>
  <c r="N84" i="4"/>
  <c r="I84" i="4"/>
  <c r="AE84" i="4"/>
  <c r="D84" i="4"/>
  <c r="AA70" i="4"/>
  <c r="AA71" i="4" s="1"/>
  <c r="AA72" i="4" s="1"/>
  <c r="AA73" i="4" s="1"/>
  <c r="AA74" i="4" s="1"/>
  <c r="AA75" i="4" s="1"/>
  <c r="AA76" i="4" s="1"/>
  <c r="AA77" i="4" s="1"/>
  <c r="AA78" i="4" s="1"/>
  <c r="AA79" i="4" s="1"/>
  <c r="AA80" i="4" s="1"/>
  <c r="AA81" i="4" s="1"/>
  <c r="AA82" i="4" s="1"/>
  <c r="AB84" i="4"/>
  <c r="X84" i="4"/>
  <c r="T70" i="4"/>
  <c r="T71" i="4" s="1"/>
  <c r="T72" i="4" s="1"/>
  <c r="T73" i="4" s="1"/>
  <c r="T74" i="4" s="1"/>
  <c r="T75" i="4" s="1"/>
  <c r="T76" i="4" s="1"/>
  <c r="T77" i="4" s="1"/>
  <c r="T78" i="4" s="1"/>
  <c r="T79" i="4" s="1"/>
  <c r="T80" i="4" s="1"/>
  <c r="T81" i="4" s="1"/>
  <c r="T82" i="4" s="1"/>
  <c r="E73" i="4"/>
  <c r="E74" i="4" s="1"/>
  <c r="E75" i="4" s="1"/>
  <c r="E76" i="4" s="1"/>
  <c r="E77" i="4" s="1"/>
  <c r="E78" i="4" s="1"/>
  <c r="E79" i="4" s="1"/>
  <c r="E80" i="4" s="1"/>
  <c r="E81" i="4" s="1"/>
  <c r="E82" i="4" s="1"/>
  <c r="U84" i="4"/>
  <c r="AC84" i="4"/>
  <c r="V84" i="4"/>
  <c r="L84" i="4"/>
  <c r="H84" i="4"/>
  <c r="X98" i="1"/>
  <c r="U86" i="1" s="1"/>
  <c r="G26" i="1"/>
  <c r="D15" i="1" s="1"/>
  <c r="G98" i="1"/>
  <c r="D74" i="1" s="1"/>
  <c r="U80" i="1"/>
  <c r="X26" i="1"/>
  <c r="N48" i="5" l="1"/>
  <c r="C169" i="5"/>
  <c r="K62" i="5"/>
  <c r="H158" i="5"/>
  <c r="K158" i="5"/>
  <c r="AB54" i="5"/>
  <c r="L169" i="5"/>
  <c r="J60" i="5"/>
  <c r="F48" i="5"/>
  <c r="F67" i="5" s="1"/>
  <c r="U78" i="1"/>
  <c r="G48" i="5"/>
  <c r="G67" i="5" s="1"/>
  <c r="P169" i="5"/>
  <c r="P62" i="5"/>
  <c r="E62" i="5"/>
  <c r="M158" i="5"/>
  <c r="F174" i="5"/>
  <c r="L60" i="5"/>
  <c r="M62" i="5"/>
  <c r="I158" i="5"/>
  <c r="J174" i="5"/>
  <c r="U90" i="1"/>
  <c r="P48" i="5"/>
  <c r="P230" i="5" s="1"/>
  <c r="I48" i="5"/>
  <c r="I67" i="5" s="1"/>
  <c r="E169" i="5"/>
  <c r="C62" i="5"/>
  <c r="N158" i="5"/>
  <c r="O174" i="5"/>
  <c r="O60" i="5"/>
  <c r="O48" i="5"/>
  <c r="O67" i="5" s="1"/>
  <c r="M48" i="5"/>
  <c r="D62" i="5"/>
  <c r="L158" i="5"/>
  <c r="L174" i="5"/>
  <c r="C60" i="5"/>
  <c r="C242" i="5" s="1"/>
  <c r="F63" i="5"/>
  <c r="C48" i="5"/>
  <c r="J169" i="5"/>
  <c r="G62" i="5"/>
  <c r="F158" i="5"/>
  <c r="M174" i="5"/>
  <c r="E60" i="5"/>
  <c r="J62" i="5"/>
  <c r="O62" i="5"/>
  <c r="D48" i="5"/>
  <c r="D67" i="5" s="1"/>
  <c r="M169" i="5"/>
  <c r="H62" i="5"/>
  <c r="K171" i="5"/>
  <c r="C158" i="5"/>
  <c r="C174" i="5"/>
  <c r="F60" i="5"/>
  <c r="J158" i="5"/>
  <c r="D169" i="5"/>
  <c r="E48" i="5"/>
  <c r="N169" i="5"/>
  <c r="I62" i="5"/>
  <c r="O158" i="5"/>
  <c r="D174" i="5"/>
  <c r="G60" i="5"/>
  <c r="G242" i="5" s="1"/>
  <c r="J63" i="5"/>
  <c r="H48" i="5"/>
  <c r="F169" i="5"/>
  <c r="N62" i="5"/>
  <c r="D158" i="5"/>
  <c r="H174" i="5"/>
  <c r="I60" i="5"/>
  <c r="L48" i="5"/>
  <c r="E158" i="5"/>
  <c r="K169" i="5"/>
  <c r="K52" i="5"/>
  <c r="K234" i="5" s="1"/>
  <c r="H169" i="5"/>
  <c r="U50" i="5"/>
  <c r="C171" i="5"/>
  <c r="L154" i="5"/>
  <c r="O162" i="5"/>
  <c r="K174" i="5"/>
  <c r="P60" i="5"/>
  <c r="T54" i="5"/>
  <c r="L52" i="5"/>
  <c r="L234" i="5" s="1"/>
  <c r="AG50" i="5"/>
  <c r="J171" i="5"/>
  <c r="M154" i="5"/>
  <c r="G174" i="5"/>
  <c r="H60" i="5"/>
  <c r="W54" i="5"/>
  <c r="F52" i="5"/>
  <c r="P154" i="5"/>
  <c r="Y54" i="5"/>
  <c r="AF205" i="4"/>
  <c r="Y50" i="5"/>
  <c r="M52" i="5"/>
  <c r="G169" i="5"/>
  <c r="F56" i="5"/>
  <c r="F238" i="5" s="1"/>
  <c r="Z50" i="5"/>
  <c r="I171" i="5"/>
  <c r="E154" i="5"/>
  <c r="E174" i="5"/>
  <c r="I174" i="5"/>
  <c r="D60" i="5"/>
  <c r="Z54" i="5"/>
  <c r="D205" i="4"/>
  <c r="AB50" i="5"/>
  <c r="N154" i="5"/>
  <c r="P52" i="5"/>
  <c r="P234" i="5" s="1"/>
  <c r="AA54" i="5"/>
  <c r="D52" i="5"/>
  <c r="D234" i="5" s="1"/>
  <c r="X50" i="5"/>
  <c r="T50" i="5"/>
  <c r="D154" i="5"/>
  <c r="C154" i="5"/>
  <c r="C234" i="5" s="1"/>
  <c r="N174" i="5"/>
  <c r="N60" i="5"/>
  <c r="AD54" i="5"/>
  <c r="D9" i="1"/>
  <c r="E9" i="1" s="1"/>
  <c r="AA50" i="5"/>
  <c r="AF50" i="5"/>
  <c r="F154" i="5"/>
  <c r="F234" i="5" s="1"/>
  <c r="O154" i="5"/>
  <c r="O234" i="5" s="1"/>
  <c r="AC50" i="5"/>
  <c r="G154" i="5"/>
  <c r="I154" i="5"/>
  <c r="N172" i="5"/>
  <c r="U81" i="1"/>
  <c r="U87" i="1"/>
  <c r="AE50" i="5"/>
  <c r="J154" i="5"/>
  <c r="L172" i="5"/>
  <c r="K60" i="5"/>
  <c r="Y160" i="5"/>
  <c r="M166" i="5"/>
  <c r="H162" i="5"/>
  <c r="AG160" i="5"/>
  <c r="D166" i="5"/>
  <c r="O164" i="5"/>
  <c r="T160" i="5"/>
  <c r="E166" i="5"/>
  <c r="I162" i="5"/>
  <c r="I242" i="5" s="1"/>
  <c r="I166" i="5"/>
  <c r="AA160" i="5"/>
  <c r="G160" i="5"/>
  <c r="G240" i="5" s="1"/>
  <c r="AB160" i="5"/>
  <c r="G166" i="5"/>
  <c r="M162" i="5"/>
  <c r="Y85" i="4"/>
  <c r="D22" i="1"/>
  <c r="AB52" i="5"/>
  <c r="AE160" i="5"/>
  <c r="H166" i="5"/>
  <c r="N162" i="5"/>
  <c r="M152" i="5"/>
  <c r="AF160" i="5"/>
  <c r="K166" i="5"/>
  <c r="K162" i="5"/>
  <c r="K242" i="5" s="1"/>
  <c r="G161" i="5"/>
  <c r="E234" i="5"/>
  <c r="G55" i="5"/>
  <c r="V160" i="5"/>
  <c r="N166" i="5"/>
  <c r="L162" i="5"/>
  <c r="U77" i="1"/>
  <c r="U88" i="1"/>
  <c r="D55" i="5"/>
  <c r="W160" i="5"/>
  <c r="F166" i="5"/>
  <c r="C166" i="5"/>
  <c r="C162" i="5"/>
  <c r="J166" i="5"/>
  <c r="O166" i="5"/>
  <c r="Z160" i="5"/>
  <c r="U92" i="1"/>
  <c r="U160" i="5"/>
  <c r="D162" i="5"/>
  <c r="K152" i="5"/>
  <c r="L59" i="5"/>
  <c r="F160" i="5"/>
  <c r="V52" i="5"/>
  <c r="G152" i="5"/>
  <c r="I160" i="5"/>
  <c r="W52" i="5"/>
  <c r="H152" i="5"/>
  <c r="E150" i="5"/>
  <c r="E178" i="5" s="1"/>
  <c r="N59" i="5"/>
  <c r="L160" i="5"/>
  <c r="Z52" i="5"/>
  <c r="L152" i="5"/>
  <c r="H150" i="5"/>
  <c r="H178" i="5" s="1"/>
  <c r="F59" i="5"/>
  <c r="H160" i="5"/>
  <c r="H240" i="5" s="1"/>
  <c r="AA52" i="5"/>
  <c r="P152" i="5"/>
  <c r="C150" i="5"/>
  <c r="C178" i="5" s="1"/>
  <c r="K59" i="5"/>
  <c r="K160" i="5"/>
  <c r="Y52" i="5"/>
  <c r="D152" i="5"/>
  <c r="P59" i="5"/>
  <c r="P241" i="5" s="1"/>
  <c r="M59" i="5"/>
  <c r="J59" i="5"/>
  <c r="N160" i="5"/>
  <c r="AC52" i="5"/>
  <c r="F152" i="5"/>
  <c r="F232" i="5" s="1"/>
  <c r="O59" i="5"/>
  <c r="E59" i="5"/>
  <c r="U84" i="1"/>
  <c r="U91" i="1"/>
  <c r="J160" i="5"/>
  <c r="C160" i="5"/>
  <c r="AD52" i="5"/>
  <c r="J152" i="5"/>
  <c r="C59" i="5"/>
  <c r="M160" i="5"/>
  <c r="O160" i="5"/>
  <c r="T52" i="5"/>
  <c r="N152" i="5"/>
  <c r="D59" i="5"/>
  <c r="P160" i="5"/>
  <c r="AE52" i="5"/>
  <c r="AF52" i="5"/>
  <c r="C152" i="5"/>
  <c r="G59" i="5"/>
  <c r="D160" i="5"/>
  <c r="AG52" i="5"/>
  <c r="X52" i="5"/>
  <c r="O152" i="5"/>
  <c r="O232" i="5" s="1"/>
  <c r="H59" i="5"/>
  <c r="H241" i="5" s="1"/>
  <c r="U95" i="1"/>
  <c r="I152" i="5"/>
  <c r="K63" i="5"/>
  <c r="E205" i="4"/>
  <c r="AG85" i="4"/>
  <c r="I234" i="5"/>
  <c r="O56" i="5"/>
  <c r="O238" i="5" s="1"/>
  <c r="N164" i="5"/>
  <c r="F55" i="5"/>
  <c r="E55" i="5"/>
  <c r="K58" i="5"/>
  <c r="Z58" i="5"/>
  <c r="X58" i="5"/>
  <c r="D161" i="5"/>
  <c r="D241" i="5" s="1"/>
  <c r="L63" i="5"/>
  <c r="G205" i="4"/>
  <c r="U75" i="1"/>
  <c r="C85" i="4"/>
  <c r="K56" i="5"/>
  <c r="K238" i="5" s="1"/>
  <c r="D164" i="5"/>
  <c r="H55" i="5"/>
  <c r="P58" i="5"/>
  <c r="AG58" i="5"/>
  <c r="K161" i="5"/>
  <c r="M63" i="5"/>
  <c r="M58" i="5"/>
  <c r="AE58" i="5"/>
  <c r="M85" i="4"/>
  <c r="C56" i="5"/>
  <c r="C238" i="5" s="1"/>
  <c r="M56" i="5"/>
  <c r="P164" i="5"/>
  <c r="K55" i="5"/>
  <c r="J58" i="5"/>
  <c r="U58" i="5"/>
  <c r="N161" i="5"/>
  <c r="N241" i="5" s="1"/>
  <c r="X205" i="4"/>
  <c r="P205" i="4"/>
  <c r="J56" i="5"/>
  <c r="J238" i="5" s="1"/>
  <c r="P85" i="4"/>
  <c r="U71" i="1"/>
  <c r="U79" i="1"/>
  <c r="U82" i="1"/>
  <c r="U76" i="1"/>
  <c r="U94" i="1"/>
  <c r="D85" i="4"/>
  <c r="AE85" i="4"/>
  <c r="Y205" i="4"/>
  <c r="AD204" i="4"/>
  <c r="D56" i="5"/>
  <c r="D238" i="5" s="1"/>
  <c r="E56" i="5"/>
  <c r="G164" i="5"/>
  <c r="L55" i="5"/>
  <c r="N58" i="5"/>
  <c r="V58" i="5"/>
  <c r="F161" i="5"/>
  <c r="G85" i="4"/>
  <c r="U85" i="1"/>
  <c r="I85" i="4"/>
  <c r="J205" i="4"/>
  <c r="G56" i="5"/>
  <c r="G238" i="5" s="1"/>
  <c r="M164" i="5"/>
  <c r="J164" i="5"/>
  <c r="M55" i="5"/>
  <c r="C58" i="5"/>
  <c r="C240" i="5" s="1"/>
  <c r="W58" i="5"/>
  <c r="W150" i="5"/>
  <c r="W178" i="5" s="1"/>
  <c r="H161" i="5"/>
  <c r="AB85" i="4"/>
  <c r="U73" i="1"/>
  <c r="H85" i="4"/>
  <c r="U93" i="1"/>
  <c r="D11" i="1"/>
  <c r="U72" i="1"/>
  <c r="V72" i="1" s="1"/>
  <c r="L85" i="4"/>
  <c r="N85" i="4"/>
  <c r="O204" i="4"/>
  <c r="F204" i="4"/>
  <c r="H56" i="5"/>
  <c r="H238" i="5" s="1"/>
  <c r="E164" i="5"/>
  <c r="K164" i="5"/>
  <c r="P55" i="5"/>
  <c r="O58" i="5"/>
  <c r="Y58" i="5"/>
  <c r="L161" i="5"/>
  <c r="I63" i="5"/>
  <c r="J161" i="5"/>
  <c r="P56" i="5"/>
  <c r="F164" i="5"/>
  <c r="J55" i="5"/>
  <c r="J237" i="5" s="1"/>
  <c r="D58" i="5"/>
  <c r="E58" i="5"/>
  <c r="E240" i="5" s="1"/>
  <c r="AC58" i="5"/>
  <c r="M161" i="5"/>
  <c r="M241" i="5" s="1"/>
  <c r="E63" i="5"/>
  <c r="H63" i="5"/>
  <c r="U83" i="1"/>
  <c r="V85" i="4"/>
  <c r="W85" i="4"/>
  <c r="D19" i="1"/>
  <c r="AC85" i="4"/>
  <c r="O85" i="4"/>
  <c r="AE205" i="4"/>
  <c r="W205" i="4"/>
  <c r="I56" i="5"/>
  <c r="I238" i="5" s="1"/>
  <c r="I164" i="5"/>
  <c r="N55" i="5"/>
  <c r="F58" i="5"/>
  <c r="I58" i="5"/>
  <c r="I240" i="5" s="1"/>
  <c r="AD58" i="5"/>
  <c r="I161" i="5"/>
  <c r="N205" i="4"/>
  <c r="U74" i="1"/>
  <c r="U89" i="1"/>
  <c r="U85" i="4"/>
  <c r="F85" i="4"/>
  <c r="K205" i="4"/>
  <c r="L56" i="5"/>
  <c r="L164" i="5"/>
  <c r="C55" i="5"/>
  <c r="G58" i="5"/>
  <c r="T58" i="5"/>
  <c r="E161" i="5"/>
  <c r="E241" i="5" s="1"/>
  <c r="K85" i="4"/>
  <c r="X85" i="4"/>
  <c r="L205" i="4"/>
  <c r="AD85" i="4"/>
  <c r="J85" i="4"/>
  <c r="C205" i="4"/>
  <c r="AA58" i="5"/>
  <c r="O161" i="5"/>
  <c r="O241" i="5" s="1"/>
  <c r="Y154" i="5"/>
  <c r="AA154" i="5"/>
  <c r="AE154" i="5"/>
  <c r="AF154" i="5"/>
  <c r="AG154" i="5"/>
  <c r="N53" i="5"/>
  <c r="T154" i="5"/>
  <c r="F53" i="5"/>
  <c r="V154" i="5"/>
  <c r="K53" i="5"/>
  <c r="V62" i="5"/>
  <c r="AB154" i="5"/>
  <c r="AC154" i="5"/>
  <c r="X62" i="5"/>
  <c r="U154" i="5"/>
  <c r="AD154" i="5"/>
  <c r="T62" i="5"/>
  <c r="W154" i="5"/>
  <c r="K157" i="5"/>
  <c r="L53" i="5"/>
  <c r="P171" i="5"/>
  <c r="E54" i="5"/>
  <c r="M150" i="5"/>
  <c r="M178" i="5" s="1"/>
  <c r="N234" i="5"/>
  <c r="O53" i="5"/>
  <c r="G171" i="5"/>
  <c r="D150" i="5"/>
  <c r="D178" i="5" s="1"/>
  <c r="O150" i="5"/>
  <c r="O178" i="5" s="1"/>
  <c r="J163" i="5"/>
  <c r="P53" i="5"/>
  <c r="N171" i="5"/>
  <c r="H171" i="5"/>
  <c r="G150" i="5"/>
  <c r="G178" i="5" s="1"/>
  <c r="W60" i="5"/>
  <c r="C156" i="5"/>
  <c r="J53" i="5"/>
  <c r="F171" i="5"/>
  <c r="I150" i="5"/>
  <c r="I178" i="5" s="1"/>
  <c r="C53" i="5"/>
  <c r="M53" i="5"/>
  <c r="M171" i="5"/>
  <c r="N150" i="5"/>
  <c r="N178" i="5" s="1"/>
  <c r="D53" i="5"/>
  <c r="E53" i="5"/>
  <c r="D171" i="5"/>
  <c r="P150" i="5"/>
  <c r="P178" i="5" s="1"/>
  <c r="G53" i="5"/>
  <c r="E171" i="5"/>
  <c r="F150" i="5"/>
  <c r="F178" i="5" s="1"/>
  <c r="H53" i="5"/>
  <c r="L171" i="5"/>
  <c r="J150" i="5"/>
  <c r="M157" i="5"/>
  <c r="W56" i="5"/>
  <c r="AF56" i="5"/>
  <c r="K163" i="5"/>
  <c r="M238" i="5"/>
  <c r="N54" i="5"/>
  <c r="J50" i="5"/>
  <c r="J232" i="5" s="1"/>
  <c r="AA60" i="5"/>
  <c r="X56" i="5"/>
  <c r="AE68" i="5"/>
  <c r="AE69" i="5" s="1"/>
  <c r="E67" i="5"/>
  <c r="N163" i="5"/>
  <c r="F54" i="5"/>
  <c r="K50" i="5"/>
  <c r="K232" i="5" s="1"/>
  <c r="AE60" i="5"/>
  <c r="AA49" i="5"/>
  <c r="AA68" i="5" s="1"/>
  <c r="AA69" i="5" s="1"/>
  <c r="Y60" i="5"/>
  <c r="V56" i="5"/>
  <c r="M230" i="5"/>
  <c r="M67" i="5"/>
  <c r="AA56" i="5"/>
  <c r="H230" i="5"/>
  <c r="H67" i="5"/>
  <c r="I163" i="5"/>
  <c r="C163" i="5"/>
  <c r="G54" i="5"/>
  <c r="C50" i="5"/>
  <c r="C232" i="5" s="1"/>
  <c r="M50" i="5"/>
  <c r="AD60" i="5"/>
  <c r="V49" i="5"/>
  <c r="V68" i="5" s="1"/>
  <c r="Z68" i="5"/>
  <c r="Z69" i="5" s="1"/>
  <c r="AC56" i="5"/>
  <c r="J67" i="5"/>
  <c r="L163" i="5"/>
  <c r="O163" i="5"/>
  <c r="L54" i="5"/>
  <c r="I54" i="5"/>
  <c r="D50" i="5"/>
  <c r="E50" i="5"/>
  <c r="E232" i="5" s="1"/>
  <c r="AC60" i="5"/>
  <c r="N63" i="5"/>
  <c r="Z60" i="5"/>
  <c r="AD56" i="5"/>
  <c r="M163" i="5"/>
  <c r="O54" i="5"/>
  <c r="M54" i="5"/>
  <c r="G50" i="5"/>
  <c r="U60" i="5"/>
  <c r="I241" i="5"/>
  <c r="Y49" i="5"/>
  <c r="Y68" i="5" s="1"/>
  <c r="G63" i="5"/>
  <c r="E61" i="5"/>
  <c r="D61" i="5"/>
  <c r="G61" i="5"/>
  <c r="O61" i="5"/>
  <c r="C61" i="5"/>
  <c r="N61" i="5"/>
  <c r="L61" i="5"/>
  <c r="J61" i="5"/>
  <c r="P61" i="5"/>
  <c r="K61" i="5"/>
  <c r="M61" i="5"/>
  <c r="H61" i="5"/>
  <c r="I61" i="5"/>
  <c r="F61" i="5"/>
  <c r="F243" i="5" s="1"/>
  <c r="AE56" i="5"/>
  <c r="D25" i="5"/>
  <c r="P163" i="5"/>
  <c r="P54" i="5"/>
  <c r="H50" i="5"/>
  <c r="AG60" i="5"/>
  <c r="L241" i="5"/>
  <c r="D63" i="5"/>
  <c r="G163" i="5"/>
  <c r="T56" i="5"/>
  <c r="H163" i="5"/>
  <c r="AC49" i="5"/>
  <c r="AC68" i="5" s="1"/>
  <c r="AC69" i="5" s="1"/>
  <c r="U56" i="5"/>
  <c r="L230" i="5"/>
  <c r="L67" i="5"/>
  <c r="D163" i="5"/>
  <c r="K54" i="5"/>
  <c r="I50" i="5"/>
  <c r="I232" i="5" s="1"/>
  <c r="V60" i="5"/>
  <c r="AD49" i="5"/>
  <c r="AD68" i="5" s="1"/>
  <c r="C63" i="5"/>
  <c r="N49" i="5"/>
  <c r="J49" i="5"/>
  <c r="F49" i="5"/>
  <c r="F68" i="5" s="1"/>
  <c r="F69" i="5" s="1"/>
  <c r="F70" i="5" s="1"/>
  <c r="F71" i="5" s="1"/>
  <c r="L49" i="5"/>
  <c r="K49" i="5"/>
  <c r="K68" i="5" s="1"/>
  <c r="D49" i="5"/>
  <c r="D68" i="5" s="1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G49" i="5"/>
  <c r="P49" i="5"/>
  <c r="M49" i="5"/>
  <c r="O49" i="5"/>
  <c r="O68" i="5" s="1"/>
  <c r="E49" i="5"/>
  <c r="H49" i="5"/>
  <c r="C49" i="5"/>
  <c r="I49" i="5"/>
  <c r="H54" i="5"/>
  <c r="C67" i="5"/>
  <c r="J54" i="5"/>
  <c r="AG56" i="5"/>
  <c r="N67" i="5"/>
  <c r="E163" i="5"/>
  <c r="N238" i="5"/>
  <c r="C54" i="5"/>
  <c r="L50" i="5"/>
  <c r="L232" i="5" s="1"/>
  <c r="AF60" i="5"/>
  <c r="X60" i="5"/>
  <c r="T60" i="5"/>
  <c r="E57" i="5"/>
  <c r="E239" i="5" s="1"/>
  <c r="D57" i="5"/>
  <c r="D239" i="5" s="1"/>
  <c r="H57" i="5"/>
  <c r="H239" i="5" s="1"/>
  <c r="C57" i="5"/>
  <c r="C239" i="5" s="1"/>
  <c r="F57" i="5"/>
  <c r="F239" i="5" s="1"/>
  <c r="P57" i="5"/>
  <c r="P239" i="5" s="1"/>
  <c r="O57" i="5"/>
  <c r="O239" i="5" s="1"/>
  <c r="M57" i="5"/>
  <c r="M239" i="5" s="1"/>
  <c r="L57" i="5"/>
  <c r="L239" i="5" s="1"/>
  <c r="I57" i="5"/>
  <c r="I239" i="5" s="1"/>
  <c r="K57" i="5"/>
  <c r="K239" i="5" s="1"/>
  <c r="N57" i="5"/>
  <c r="N239" i="5" s="1"/>
  <c r="J57" i="5"/>
  <c r="J239" i="5" s="1"/>
  <c r="G57" i="5"/>
  <c r="G239" i="5" s="1"/>
  <c r="J157" i="5"/>
  <c r="AB62" i="5"/>
  <c r="H157" i="5"/>
  <c r="H237" i="5" s="1"/>
  <c r="W62" i="5"/>
  <c r="AF62" i="5"/>
  <c r="J167" i="5"/>
  <c r="N157" i="5"/>
  <c r="AA62" i="5"/>
  <c r="D167" i="5"/>
  <c r="L157" i="5"/>
  <c r="C157" i="5"/>
  <c r="AC62" i="5"/>
  <c r="K167" i="5"/>
  <c r="P157" i="5"/>
  <c r="O157" i="5"/>
  <c r="O237" i="5" s="1"/>
  <c r="AD62" i="5"/>
  <c r="AE54" i="5"/>
  <c r="E157" i="5"/>
  <c r="J234" i="5"/>
  <c r="AE62" i="5"/>
  <c r="AF54" i="5"/>
  <c r="N167" i="5"/>
  <c r="D157" i="5"/>
  <c r="L238" i="5"/>
  <c r="U62" i="5"/>
  <c r="AC54" i="5"/>
  <c r="F157" i="5"/>
  <c r="U25" i="5"/>
  <c r="AG62" i="5"/>
  <c r="U54" i="5"/>
  <c r="G157" i="5"/>
  <c r="G237" i="5" s="1"/>
  <c r="Y62" i="5"/>
  <c r="AG54" i="5"/>
  <c r="T49" i="5"/>
  <c r="T68" i="5" s="1"/>
  <c r="U49" i="5"/>
  <c r="U68" i="5" s="1"/>
  <c r="AG49" i="5"/>
  <c r="AG68" i="5" s="1"/>
  <c r="AG69" i="5" s="1"/>
  <c r="X49" i="5"/>
  <c r="X68" i="5" s="1"/>
  <c r="AF49" i="5"/>
  <c r="AF68" i="5" s="1"/>
  <c r="AB49" i="5"/>
  <c r="AB68" i="5" s="1"/>
  <c r="W49" i="5"/>
  <c r="W68" i="5" s="1"/>
  <c r="G234" i="5"/>
  <c r="K172" i="5"/>
  <c r="H156" i="5"/>
  <c r="V150" i="5"/>
  <c r="V178" i="5" s="1"/>
  <c r="G167" i="5"/>
  <c r="M167" i="5"/>
  <c r="U150" i="5"/>
  <c r="U178" i="5" s="1"/>
  <c r="M172" i="5"/>
  <c r="E156" i="5"/>
  <c r="F156" i="5"/>
  <c r="AG150" i="5"/>
  <c r="AG178" i="5" s="1"/>
  <c r="F167" i="5"/>
  <c r="O156" i="5"/>
  <c r="D118" i="5"/>
  <c r="F172" i="5"/>
  <c r="I156" i="5"/>
  <c r="G156" i="5"/>
  <c r="Y150" i="5"/>
  <c r="Y178" i="5" s="1"/>
  <c r="H167" i="5"/>
  <c r="J241" i="5"/>
  <c r="O230" i="5"/>
  <c r="H172" i="5"/>
  <c r="D236" i="5"/>
  <c r="P242" i="5"/>
  <c r="J156" i="5"/>
  <c r="Z150" i="5"/>
  <c r="Z178" i="5" s="1"/>
  <c r="I167" i="5"/>
  <c r="AD63" i="5"/>
  <c r="Z63" i="5"/>
  <c r="Y63" i="5"/>
  <c r="W63" i="5"/>
  <c r="T63" i="5"/>
  <c r="AB63" i="5"/>
  <c r="AF63" i="5"/>
  <c r="V63" i="5"/>
  <c r="X63" i="5"/>
  <c r="AE63" i="5"/>
  <c r="AG63" i="5"/>
  <c r="AA63" i="5"/>
  <c r="U63" i="5"/>
  <c r="AC63" i="5"/>
  <c r="G172" i="5"/>
  <c r="L156" i="5"/>
  <c r="AA150" i="5"/>
  <c r="AA178" i="5" s="1"/>
  <c r="AB150" i="5"/>
  <c r="AB178" i="5" s="1"/>
  <c r="P167" i="5"/>
  <c r="AG61" i="5"/>
  <c r="W61" i="5"/>
  <c r="AE61" i="5"/>
  <c r="AB61" i="5"/>
  <c r="X61" i="5"/>
  <c r="AA61" i="5"/>
  <c r="AF61" i="5"/>
  <c r="Z61" i="5"/>
  <c r="T61" i="5"/>
  <c r="AD61" i="5"/>
  <c r="AC61" i="5"/>
  <c r="U61" i="5"/>
  <c r="Y61" i="5"/>
  <c r="V61" i="5"/>
  <c r="Y55" i="5"/>
  <c r="Z55" i="5"/>
  <c r="W55" i="5"/>
  <c r="AE55" i="5"/>
  <c r="V55" i="5"/>
  <c r="U55" i="5"/>
  <c r="X55" i="5"/>
  <c r="AA55" i="5"/>
  <c r="AG55" i="5"/>
  <c r="AF55" i="5"/>
  <c r="AB55" i="5"/>
  <c r="T55" i="5"/>
  <c r="AC55" i="5"/>
  <c r="AD55" i="5"/>
  <c r="M234" i="5"/>
  <c r="C172" i="5"/>
  <c r="M156" i="5"/>
  <c r="AC150" i="5"/>
  <c r="AC178" i="5" s="1"/>
  <c r="AD150" i="5"/>
  <c r="AD178" i="5" s="1"/>
  <c r="X59" i="5"/>
  <c r="AF59" i="5"/>
  <c r="W59" i="5"/>
  <c r="T59" i="5"/>
  <c r="V59" i="5"/>
  <c r="U59" i="5"/>
  <c r="AB59" i="5"/>
  <c r="Z59" i="5"/>
  <c r="Y59" i="5"/>
  <c r="AG59" i="5"/>
  <c r="AE59" i="5"/>
  <c r="AD59" i="5"/>
  <c r="AC59" i="5"/>
  <c r="AA59" i="5"/>
  <c r="O172" i="5"/>
  <c r="N156" i="5"/>
  <c r="N236" i="5" s="1"/>
  <c r="X150" i="5"/>
  <c r="X178" i="5" s="1"/>
  <c r="C167" i="5"/>
  <c r="C161" i="5"/>
  <c r="C241" i="5" s="1"/>
  <c r="Y51" i="5"/>
  <c r="AB51" i="5"/>
  <c r="W51" i="5"/>
  <c r="X51" i="5"/>
  <c r="T51" i="5"/>
  <c r="V51" i="5"/>
  <c r="AG51" i="5"/>
  <c r="U51" i="5"/>
  <c r="AC51" i="5"/>
  <c r="AF51" i="5"/>
  <c r="AE51" i="5"/>
  <c r="Z51" i="5"/>
  <c r="AD51" i="5"/>
  <c r="AA51" i="5"/>
  <c r="D172" i="5"/>
  <c r="K156" i="5"/>
  <c r="K236" i="5" s="1"/>
  <c r="AE150" i="5"/>
  <c r="AE178" i="5" s="1"/>
  <c r="O167" i="5"/>
  <c r="AB57" i="5"/>
  <c r="W57" i="5"/>
  <c r="X57" i="5"/>
  <c r="T57" i="5"/>
  <c r="V57" i="5"/>
  <c r="AG57" i="5"/>
  <c r="U57" i="5"/>
  <c r="AC57" i="5"/>
  <c r="AE57" i="5"/>
  <c r="AD57" i="5"/>
  <c r="AA57" i="5"/>
  <c r="AF57" i="5"/>
  <c r="Z57" i="5"/>
  <c r="Y57" i="5"/>
  <c r="I172" i="5"/>
  <c r="P172" i="5"/>
  <c r="M232" i="5"/>
  <c r="P156" i="5"/>
  <c r="AF150" i="5"/>
  <c r="AF178" i="5" s="1"/>
  <c r="K230" i="5"/>
  <c r="J240" i="5"/>
  <c r="J172" i="5"/>
  <c r="D232" i="5"/>
  <c r="E167" i="5"/>
  <c r="X174" i="5"/>
  <c r="W174" i="5"/>
  <c r="V174" i="5"/>
  <c r="V243" i="5" s="1"/>
  <c r="Z174" i="5"/>
  <c r="AA174" i="5"/>
  <c r="Y174" i="5"/>
  <c r="AF174" i="5"/>
  <c r="AE174" i="5"/>
  <c r="AC174" i="5"/>
  <c r="U174" i="5"/>
  <c r="T174" i="5"/>
  <c r="AG174" i="5"/>
  <c r="AD174" i="5"/>
  <c r="AB174" i="5"/>
  <c r="V153" i="5"/>
  <c r="AG153" i="5"/>
  <c r="U153" i="5"/>
  <c r="T153" i="5"/>
  <c r="AF153" i="5"/>
  <c r="AE153" i="5"/>
  <c r="AD153" i="5"/>
  <c r="AC153" i="5"/>
  <c r="Y153" i="5"/>
  <c r="AA153" i="5"/>
  <c r="Z153" i="5"/>
  <c r="X153" i="5"/>
  <c r="W153" i="5"/>
  <c r="AB153" i="5"/>
  <c r="X171" i="5"/>
  <c r="W171" i="5"/>
  <c r="V171" i="5"/>
  <c r="Z171" i="5"/>
  <c r="AE171" i="5"/>
  <c r="AB171" i="5"/>
  <c r="AB240" i="5" s="1"/>
  <c r="AA171" i="5"/>
  <c r="T171" i="5"/>
  <c r="AC171" i="5"/>
  <c r="AF171" i="5"/>
  <c r="AD171" i="5"/>
  <c r="Y171" i="5"/>
  <c r="U171" i="5"/>
  <c r="AG171" i="5"/>
  <c r="AG240" i="5" s="1"/>
  <c r="N242" i="5"/>
  <c r="AD157" i="5"/>
  <c r="AC157" i="5"/>
  <c r="Z157" i="5"/>
  <c r="W157" i="5"/>
  <c r="V157" i="5"/>
  <c r="AG157" i="5"/>
  <c r="AF157" i="5"/>
  <c r="AE157" i="5"/>
  <c r="AB157" i="5"/>
  <c r="U157" i="5"/>
  <c r="AA157" i="5"/>
  <c r="Y157" i="5"/>
  <c r="X157" i="5"/>
  <c r="T157" i="5"/>
  <c r="G165" i="5"/>
  <c r="F165" i="5"/>
  <c r="O165" i="5"/>
  <c r="C165" i="5"/>
  <c r="L165" i="5"/>
  <c r="K165" i="5"/>
  <c r="P165" i="5"/>
  <c r="M165" i="5"/>
  <c r="J165" i="5"/>
  <c r="I165" i="5"/>
  <c r="H165" i="5"/>
  <c r="N165" i="5"/>
  <c r="E165" i="5"/>
  <c r="D165" i="5"/>
  <c r="Z155" i="5"/>
  <c r="Y155" i="5"/>
  <c r="V155" i="5"/>
  <c r="T155" i="5"/>
  <c r="AG155" i="5"/>
  <c r="AF155" i="5"/>
  <c r="AE155" i="5"/>
  <c r="AA155" i="5"/>
  <c r="AC155" i="5"/>
  <c r="AB155" i="5"/>
  <c r="X155" i="5"/>
  <c r="W155" i="5"/>
  <c r="U155" i="5"/>
  <c r="AD155" i="5"/>
  <c r="F242" i="5"/>
  <c r="K155" i="5"/>
  <c r="J155" i="5"/>
  <c r="E155" i="5"/>
  <c r="C155" i="5"/>
  <c r="C235" i="5" s="1"/>
  <c r="P155" i="5"/>
  <c r="O155" i="5"/>
  <c r="N155" i="5"/>
  <c r="N235" i="5" s="1"/>
  <c r="H155" i="5"/>
  <c r="M155" i="5"/>
  <c r="L155" i="5"/>
  <c r="I155" i="5"/>
  <c r="I235" i="5" s="1"/>
  <c r="G155" i="5"/>
  <c r="D155" i="5"/>
  <c r="D235" i="5" s="1"/>
  <c r="F155" i="5"/>
  <c r="D240" i="5"/>
  <c r="V159" i="5"/>
  <c r="AG159" i="5"/>
  <c r="U159" i="5"/>
  <c r="AD159" i="5"/>
  <c r="AA159" i="5"/>
  <c r="Z159" i="5"/>
  <c r="W159" i="5"/>
  <c r="AB159" i="5"/>
  <c r="AE159" i="5"/>
  <c r="AC159" i="5"/>
  <c r="Y159" i="5"/>
  <c r="X159" i="5"/>
  <c r="T159" i="5"/>
  <c r="AF159" i="5"/>
  <c r="Z161" i="5"/>
  <c r="Y161" i="5"/>
  <c r="Y230" i="5" s="1"/>
  <c r="V161" i="5"/>
  <c r="V230" i="5" s="1"/>
  <c r="AE161" i="5"/>
  <c r="AE230" i="5" s="1"/>
  <c r="AD161" i="5"/>
  <c r="AD230" i="5" s="1"/>
  <c r="AB161" i="5"/>
  <c r="AB230" i="5" s="1"/>
  <c r="X161" i="5"/>
  <c r="X230" i="5" s="1"/>
  <c r="W161" i="5"/>
  <c r="W230" i="5" s="1"/>
  <c r="U161" i="5"/>
  <c r="U230" i="5" s="1"/>
  <c r="T161" i="5"/>
  <c r="T230" i="5" s="1"/>
  <c r="AG161" i="5"/>
  <c r="AG230" i="5" s="1"/>
  <c r="AF161" i="5"/>
  <c r="AC161" i="5"/>
  <c r="AC230" i="5" s="1"/>
  <c r="AA161" i="5"/>
  <c r="AA230" i="5" s="1"/>
  <c r="P238" i="5"/>
  <c r="K151" i="5"/>
  <c r="K231" i="5" s="1"/>
  <c r="I151" i="5"/>
  <c r="G151" i="5"/>
  <c r="G231" i="5" s="1"/>
  <c r="F151" i="5"/>
  <c r="N151" i="5"/>
  <c r="M151" i="5"/>
  <c r="L151" i="5"/>
  <c r="L231" i="5" s="1"/>
  <c r="J151" i="5"/>
  <c r="H151" i="5"/>
  <c r="E151" i="5"/>
  <c r="E231" i="5" s="1"/>
  <c r="D151" i="5"/>
  <c r="C151" i="5"/>
  <c r="O151" i="5"/>
  <c r="P151" i="5"/>
  <c r="E93" i="5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I237" i="5"/>
  <c r="V156" i="5"/>
  <c r="AG156" i="5"/>
  <c r="U156" i="5"/>
  <c r="AD156" i="5"/>
  <c r="AA156" i="5"/>
  <c r="Z156" i="5"/>
  <c r="X156" i="5"/>
  <c r="W156" i="5"/>
  <c r="T156" i="5"/>
  <c r="AE156" i="5"/>
  <c r="AF156" i="5"/>
  <c r="AC156" i="5"/>
  <c r="AB156" i="5"/>
  <c r="Y156" i="5"/>
  <c r="AD163" i="5"/>
  <c r="AD232" i="5" s="1"/>
  <c r="AC163" i="5"/>
  <c r="Z163" i="5"/>
  <c r="Z232" i="5" s="1"/>
  <c r="W163" i="5"/>
  <c r="W232" i="5" s="1"/>
  <c r="V163" i="5"/>
  <c r="AG163" i="5"/>
  <c r="AG232" i="5" s="1"/>
  <c r="AE163" i="5"/>
  <c r="AB163" i="5"/>
  <c r="AB232" i="5" s="1"/>
  <c r="AA163" i="5"/>
  <c r="Y163" i="5"/>
  <c r="Y232" i="5" s="1"/>
  <c r="AF163" i="5"/>
  <c r="AF232" i="5" s="1"/>
  <c r="X163" i="5"/>
  <c r="U163" i="5"/>
  <c r="U232" i="5" s="1"/>
  <c r="T163" i="5"/>
  <c r="J242" i="5"/>
  <c r="E242" i="5"/>
  <c r="M170" i="5"/>
  <c r="L170" i="5"/>
  <c r="K170" i="5"/>
  <c r="O170" i="5"/>
  <c r="C170" i="5"/>
  <c r="H170" i="5"/>
  <c r="G170" i="5"/>
  <c r="D170" i="5"/>
  <c r="P170" i="5"/>
  <c r="N170" i="5"/>
  <c r="I170" i="5"/>
  <c r="F170" i="5"/>
  <c r="E170" i="5"/>
  <c r="J170" i="5"/>
  <c r="D237" i="5"/>
  <c r="Z164" i="5"/>
  <c r="Z233" i="5" s="1"/>
  <c r="Y164" i="5"/>
  <c r="Y233" i="5" s="1"/>
  <c r="V164" i="5"/>
  <c r="V233" i="5" s="1"/>
  <c r="AE164" i="5"/>
  <c r="AE233" i="5" s="1"/>
  <c r="AD164" i="5"/>
  <c r="AD233" i="5" s="1"/>
  <c r="AA164" i="5"/>
  <c r="AA233" i="5" s="1"/>
  <c r="W164" i="5"/>
  <c r="W233" i="5" s="1"/>
  <c r="U164" i="5"/>
  <c r="U233" i="5" s="1"/>
  <c r="T164" i="5"/>
  <c r="T233" i="5" s="1"/>
  <c r="AF164" i="5"/>
  <c r="AF233" i="5" s="1"/>
  <c r="AG164" i="5"/>
  <c r="AG233" i="5" s="1"/>
  <c r="AC164" i="5"/>
  <c r="AC233" i="5" s="1"/>
  <c r="AB164" i="5"/>
  <c r="AB233" i="5" s="1"/>
  <c r="X164" i="5"/>
  <c r="X233" i="5" s="1"/>
  <c r="N232" i="5"/>
  <c r="M242" i="5"/>
  <c r="G241" i="5"/>
  <c r="D242" i="5"/>
  <c r="H234" i="5"/>
  <c r="G153" i="5"/>
  <c r="G233" i="5" s="1"/>
  <c r="F153" i="5"/>
  <c r="F233" i="5" s="1"/>
  <c r="C153" i="5"/>
  <c r="C233" i="5" s="1"/>
  <c r="O153" i="5"/>
  <c r="O233" i="5" s="1"/>
  <c r="N153" i="5"/>
  <c r="N233" i="5" s="1"/>
  <c r="M153" i="5"/>
  <c r="M233" i="5" s="1"/>
  <c r="L153" i="5"/>
  <c r="L233" i="5" s="1"/>
  <c r="H153" i="5"/>
  <c r="H233" i="5" s="1"/>
  <c r="P153" i="5"/>
  <c r="P233" i="5" s="1"/>
  <c r="K153" i="5"/>
  <c r="K233" i="5" s="1"/>
  <c r="J153" i="5"/>
  <c r="J233" i="5" s="1"/>
  <c r="I153" i="5"/>
  <c r="I233" i="5" s="1"/>
  <c r="E153" i="5"/>
  <c r="E233" i="5" s="1"/>
  <c r="D153" i="5"/>
  <c r="D233" i="5" s="1"/>
  <c r="AF169" i="5"/>
  <c r="AF238" i="5" s="1"/>
  <c r="T169" i="5"/>
  <c r="T238" i="5" s="1"/>
  <c r="AE169" i="5"/>
  <c r="AE238" i="5" s="1"/>
  <c r="AD169" i="5"/>
  <c r="AD238" i="5" s="1"/>
  <c r="V169" i="5"/>
  <c r="W169" i="5"/>
  <c r="U169" i="5"/>
  <c r="U238" i="5" s="1"/>
  <c r="AB169" i="5"/>
  <c r="AB238" i="5" s="1"/>
  <c r="AA169" i="5"/>
  <c r="AG169" i="5"/>
  <c r="AG238" i="5" s="1"/>
  <c r="X169" i="5"/>
  <c r="Z169" i="5"/>
  <c r="Y169" i="5"/>
  <c r="Y238" i="5" s="1"/>
  <c r="AC169" i="5"/>
  <c r="L242" i="5"/>
  <c r="AB170" i="5"/>
  <c r="AA170" i="5"/>
  <c r="Z170" i="5"/>
  <c r="AD170" i="5"/>
  <c r="AD239" i="5" s="1"/>
  <c r="AE170" i="5"/>
  <c r="AC170" i="5"/>
  <c r="W170" i="5"/>
  <c r="T170" i="5"/>
  <c r="X170" i="5"/>
  <c r="AG170" i="5"/>
  <c r="AF170" i="5"/>
  <c r="Y170" i="5"/>
  <c r="V170" i="5"/>
  <c r="U170" i="5"/>
  <c r="AF166" i="5"/>
  <c r="AF235" i="5" s="1"/>
  <c r="AE166" i="5"/>
  <c r="AD166" i="5"/>
  <c r="V166" i="5"/>
  <c r="AG166" i="5"/>
  <c r="AA166" i="5"/>
  <c r="X166" i="5"/>
  <c r="W166" i="5"/>
  <c r="AC166" i="5"/>
  <c r="AB166" i="5"/>
  <c r="Z166" i="5"/>
  <c r="Y166" i="5"/>
  <c r="Y235" i="5" s="1"/>
  <c r="U166" i="5"/>
  <c r="T166" i="5"/>
  <c r="K237" i="5"/>
  <c r="V165" i="5"/>
  <c r="V234" i="5" s="1"/>
  <c r="AG165" i="5"/>
  <c r="U165" i="5"/>
  <c r="AD165" i="5"/>
  <c r="AD234" i="5" s="1"/>
  <c r="AA165" i="5"/>
  <c r="Z165" i="5"/>
  <c r="Z234" i="5" s="1"/>
  <c r="AF165" i="5"/>
  <c r="AE165" i="5"/>
  <c r="X165" i="5"/>
  <c r="X234" i="5" s="1"/>
  <c r="AB165" i="5"/>
  <c r="AB234" i="5" s="1"/>
  <c r="Y165" i="5"/>
  <c r="Y234" i="5" s="1"/>
  <c r="W165" i="5"/>
  <c r="W234" i="5" s="1"/>
  <c r="T165" i="5"/>
  <c r="T234" i="5" s="1"/>
  <c r="AC165" i="5"/>
  <c r="AF172" i="5"/>
  <c r="T172" i="5"/>
  <c r="AE172" i="5"/>
  <c r="AD172" i="5"/>
  <c r="V172" i="5"/>
  <c r="AA172" i="5"/>
  <c r="Z172" i="5"/>
  <c r="W172" i="5"/>
  <c r="X172" i="5"/>
  <c r="AC172" i="5"/>
  <c r="AG172" i="5"/>
  <c r="AB172" i="5"/>
  <c r="Y172" i="5"/>
  <c r="Y241" i="5" s="1"/>
  <c r="U172" i="5"/>
  <c r="U241" i="5" s="1"/>
  <c r="P232" i="5"/>
  <c r="O242" i="5"/>
  <c r="L240" i="5"/>
  <c r="Z158" i="5"/>
  <c r="Y158" i="5"/>
  <c r="V158" i="5"/>
  <c r="AE158" i="5"/>
  <c r="AD158" i="5"/>
  <c r="AC158" i="5"/>
  <c r="AA158" i="5"/>
  <c r="X158" i="5"/>
  <c r="W158" i="5"/>
  <c r="U158" i="5"/>
  <c r="AG158" i="5"/>
  <c r="T158" i="5"/>
  <c r="AF158" i="5"/>
  <c r="AB158" i="5"/>
  <c r="AB167" i="5"/>
  <c r="AB236" i="5" s="1"/>
  <c r="AA167" i="5"/>
  <c r="Z167" i="5"/>
  <c r="Z236" i="5" s="1"/>
  <c r="AD167" i="5"/>
  <c r="AD236" i="5" s="1"/>
  <c r="W167" i="5"/>
  <c r="W236" i="5" s="1"/>
  <c r="V167" i="5"/>
  <c r="AF167" i="5"/>
  <c r="AE167" i="5"/>
  <c r="AG167" i="5"/>
  <c r="AC167" i="5"/>
  <c r="AC236" i="5" s="1"/>
  <c r="Y167" i="5"/>
  <c r="Y236" i="5" s="1"/>
  <c r="U167" i="5"/>
  <c r="T167" i="5"/>
  <c r="X167" i="5"/>
  <c r="Z151" i="5"/>
  <c r="X151" i="5"/>
  <c r="V151" i="5"/>
  <c r="AG151" i="5"/>
  <c r="U151" i="5"/>
  <c r="AC151" i="5"/>
  <c r="AF151" i="5"/>
  <c r="AE151" i="5"/>
  <c r="AD151" i="5"/>
  <c r="AB151" i="5"/>
  <c r="AA151" i="5"/>
  <c r="Y151" i="5"/>
  <c r="W151" i="5"/>
  <c r="T151" i="5"/>
  <c r="T179" i="5" s="1"/>
  <c r="V93" i="5"/>
  <c r="V94" i="5" s="1"/>
  <c r="V95" i="5" s="1"/>
  <c r="V96" i="5" s="1"/>
  <c r="V97" i="5" s="1"/>
  <c r="V98" i="5" s="1"/>
  <c r="V99" i="5" s="1"/>
  <c r="V100" i="5" s="1"/>
  <c r="V101" i="5" s="1"/>
  <c r="V102" i="5" s="1"/>
  <c r="V103" i="5" s="1"/>
  <c r="V104" i="5" s="1"/>
  <c r="V105" i="5" s="1"/>
  <c r="X168" i="5"/>
  <c r="W168" i="5"/>
  <c r="W237" i="5" s="1"/>
  <c r="V168" i="5"/>
  <c r="Z168" i="5"/>
  <c r="AE168" i="5"/>
  <c r="AD168" i="5"/>
  <c r="AA168" i="5"/>
  <c r="T168" i="5"/>
  <c r="AG168" i="5"/>
  <c r="AF168" i="5"/>
  <c r="AC168" i="5"/>
  <c r="AB168" i="5"/>
  <c r="Y168" i="5"/>
  <c r="U168" i="5"/>
  <c r="U237" i="5" s="1"/>
  <c r="E238" i="5"/>
  <c r="AB173" i="5"/>
  <c r="AB242" i="5" s="1"/>
  <c r="AA173" i="5"/>
  <c r="Z173" i="5"/>
  <c r="Z242" i="5" s="1"/>
  <c r="AD173" i="5"/>
  <c r="AE173" i="5"/>
  <c r="X173" i="5"/>
  <c r="W173" i="5"/>
  <c r="Y173" i="5"/>
  <c r="U173" i="5"/>
  <c r="U242" i="5" s="1"/>
  <c r="T173" i="5"/>
  <c r="T242" i="5" s="1"/>
  <c r="AG173" i="5"/>
  <c r="AF173" i="5"/>
  <c r="AC173" i="5"/>
  <c r="AC242" i="5" s="1"/>
  <c r="V173" i="5"/>
  <c r="H242" i="5"/>
  <c r="V162" i="5"/>
  <c r="V231" i="5" s="1"/>
  <c r="AG162" i="5"/>
  <c r="U162" i="5"/>
  <c r="AD162" i="5"/>
  <c r="AA162" i="5"/>
  <c r="Z162" i="5"/>
  <c r="T162" i="5"/>
  <c r="AF162" i="5"/>
  <c r="Y162" i="5"/>
  <c r="AC162" i="5"/>
  <c r="AB162" i="5"/>
  <c r="X162" i="5"/>
  <c r="W162" i="5"/>
  <c r="AE162" i="5"/>
  <c r="U118" i="5"/>
  <c r="AA204" i="4"/>
  <c r="AB204" i="4"/>
  <c r="Z204" i="4"/>
  <c r="V204" i="4"/>
  <c r="AG204" i="4"/>
  <c r="U204" i="4"/>
  <c r="E84" i="4"/>
  <c r="T84" i="4"/>
  <c r="AA84" i="4"/>
  <c r="D77" i="1"/>
  <c r="D81" i="1"/>
  <c r="D87" i="1"/>
  <c r="D89" i="1"/>
  <c r="D75" i="1"/>
  <c r="D82" i="1"/>
  <c r="D93" i="1"/>
  <c r="D95" i="1"/>
  <c r="D16" i="1"/>
  <c r="D18" i="1"/>
  <c r="D12" i="1"/>
  <c r="D14" i="1"/>
  <c r="D13" i="1"/>
  <c r="D8" i="1"/>
  <c r="D20" i="1"/>
  <c r="D23" i="1"/>
  <c r="D21" i="1"/>
  <c r="D10" i="1"/>
  <c r="D17" i="1"/>
  <c r="D83" i="1"/>
  <c r="D88" i="1"/>
  <c r="D73" i="1"/>
  <c r="D86" i="1"/>
  <c r="D92" i="1"/>
  <c r="D71" i="1"/>
  <c r="D78" i="1"/>
  <c r="D90" i="1"/>
  <c r="D91" i="1"/>
  <c r="D84" i="1"/>
  <c r="D72" i="1"/>
  <c r="D85" i="1"/>
  <c r="D94" i="1"/>
  <c r="D79" i="1"/>
  <c r="D80" i="1"/>
  <c r="D76" i="1"/>
  <c r="V73" i="1" l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Z235" i="5"/>
  <c r="T232" i="5"/>
  <c r="AC232" i="5"/>
  <c r="AF230" i="5"/>
  <c r="L237" i="5"/>
  <c r="X240" i="5"/>
  <c r="AD240" i="5"/>
  <c r="E237" i="5"/>
  <c r="C236" i="5"/>
  <c r="P67" i="5"/>
  <c r="P68" i="5" s="1"/>
  <c r="P69" i="5" s="1"/>
  <c r="P70" i="5" s="1"/>
  <c r="P71" i="5" s="1"/>
  <c r="P72" i="5" s="1"/>
  <c r="P73" i="5" s="1"/>
  <c r="P74" i="5" s="1"/>
  <c r="P75" i="5" s="1"/>
  <c r="P76" i="5" s="1"/>
  <c r="P77" i="5" s="1"/>
  <c r="P78" i="5" s="1"/>
  <c r="P79" i="5" s="1"/>
  <c r="P80" i="5" s="1"/>
  <c r="P81" i="5" s="1"/>
  <c r="P82" i="5" s="1"/>
  <c r="AA232" i="5"/>
  <c r="G235" i="5"/>
  <c r="AG237" i="5"/>
  <c r="AG243" i="5"/>
  <c r="F237" i="5"/>
  <c r="C231" i="5"/>
  <c r="AF69" i="5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F80" i="5" s="1"/>
  <c r="AF81" i="5" s="1"/>
  <c r="AF82" i="5" s="1"/>
  <c r="G68" i="5"/>
  <c r="G232" i="5"/>
  <c r="V232" i="5"/>
  <c r="U236" i="5"/>
  <c r="AA234" i="5"/>
  <c r="V242" i="5"/>
  <c r="AA242" i="5"/>
  <c r="H231" i="5"/>
  <c r="Z230" i="5"/>
  <c r="Y237" i="5"/>
  <c r="N231" i="5"/>
  <c r="F235" i="5"/>
  <c r="Y240" i="5"/>
  <c r="D230" i="5"/>
  <c r="C237" i="5"/>
  <c r="C230" i="5"/>
  <c r="O240" i="5"/>
  <c r="M240" i="5"/>
  <c r="N240" i="5"/>
  <c r="AA231" i="5"/>
  <c r="X232" i="5"/>
  <c r="AC234" i="5"/>
  <c r="AB231" i="5"/>
  <c r="F72" i="5"/>
  <c r="F240" i="5"/>
  <c r="P237" i="5"/>
  <c r="P240" i="5"/>
  <c r="U97" i="1"/>
  <c r="K241" i="5"/>
  <c r="F241" i="5"/>
  <c r="W231" i="5"/>
  <c r="F231" i="5"/>
  <c r="Z240" i="5"/>
  <c r="X236" i="5"/>
  <c r="AC241" i="5"/>
  <c r="X238" i="5"/>
  <c r="AE232" i="5"/>
  <c r="F230" i="5"/>
  <c r="AE239" i="5"/>
  <c r="I231" i="5"/>
  <c r="E230" i="5"/>
  <c r="W238" i="5"/>
  <c r="H235" i="5"/>
  <c r="K240" i="5"/>
  <c r="AD241" i="5"/>
  <c r="W240" i="5"/>
  <c r="J231" i="5"/>
  <c r="V236" i="5"/>
  <c r="U240" i="5"/>
  <c r="J236" i="5"/>
  <c r="X242" i="5"/>
  <c r="W179" i="5"/>
  <c r="AG235" i="5"/>
  <c r="D243" i="5"/>
  <c r="H232" i="5"/>
  <c r="V238" i="5"/>
  <c r="AE243" i="5"/>
  <c r="AG234" i="5"/>
  <c r="E85" i="4"/>
  <c r="AA237" i="5"/>
  <c r="AG241" i="5"/>
  <c r="AC238" i="5"/>
  <c r="J243" i="5"/>
  <c r="U205" i="4"/>
  <c r="AD237" i="5"/>
  <c r="W239" i="5"/>
  <c r="F205" i="4"/>
  <c r="Z238" i="5"/>
  <c r="N237" i="5"/>
  <c r="H236" i="5"/>
  <c r="M237" i="5"/>
  <c r="O205" i="4"/>
  <c r="AG205" i="4"/>
  <c r="V205" i="4"/>
  <c r="Z205" i="4"/>
  <c r="X243" i="5"/>
  <c r="I230" i="5"/>
  <c r="E179" i="5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AB205" i="4"/>
  <c r="AA238" i="5"/>
  <c r="E236" i="5"/>
  <c r="C179" i="5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1" i="5" s="1"/>
  <c r="C192" i="5" s="1"/>
  <c r="C193" i="5" s="1"/>
  <c r="C194" i="5" s="1"/>
  <c r="C195" i="5" s="1"/>
  <c r="C196" i="5" s="1"/>
  <c r="C197" i="5" s="1"/>
  <c r="C198" i="5" s="1"/>
  <c r="C199" i="5" s="1"/>
  <c r="C200" i="5" s="1"/>
  <c r="C201" i="5" s="1"/>
  <c r="C202" i="5" s="1"/>
  <c r="AD205" i="4"/>
  <c r="AA85" i="4"/>
  <c r="AA205" i="4"/>
  <c r="AE240" i="5"/>
  <c r="AB235" i="5"/>
  <c r="K235" i="5"/>
  <c r="T85" i="4"/>
  <c r="G236" i="5"/>
  <c r="T180" i="5"/>
  <c r="T181" i="5" s="1"/>
  <c r="T182" i="5" s="1"/>
  <c r="T183" i="5" s="1"/>
  <c r="T184" i="5" s="1"/>
  <c r="T185" i="5" s="1"/>
  <c r="T186" i="5" s="1"/>
  <c r="T187" i="5" s="1"/>
  <c r="T188" i="5" s="1"/>
  <c r="T189" i="5" s="1"/>
  <c r="T190" i="5" s="1"/>
  <c r="T191" i="5" s="1"/>
  <c r="T192" i="5" s="1"/>
  <c r="T193" i="5" s="1"/>
  <c r="T194" i="5" s="1"/>
  <c r="T195" i="5" s="1"/>
  <c r="T196" i="5" s="1"/>
  <c r="T197" i="5" s="1"/>
  <c r="T198" i="5" s="1"/>
  <c r="T199" i="5" s="1"/>
  <c r="T200" i="5" s="1"/>
  <c r="T201" i="5" s="1"/>
  <c r="T202" i="5" s="1"/>
  <c r="W180" i="5"/>
  <c r="W181" i="5" s="1"/>
  <c r="W182" i="5" s="1"/>
  <c r="W183" i="5" s="1"/>
  <c r="W184" i="5" s="1"/>
  <c r="W185" i="5" s="1"/>
  <c r="W186" i="5" s="1"/>
  <c r="W187" i="5" s="1"/>
  <c r="W188" i="5" s="1"/>
  <c r="W189" i="5" s="1"/>
  <c r="W190" i="5" s="1"/>
  <c r="W191" i="5" s="1"/>
  <c r="W192" i="5" s="1"/>
  <c r="W193" i="5" s="1"/>
  <c r="W194" i="5" s="1"/>
  <c r="W195" i="5" s="1"/>
  <c r="W196" i="5" s="1"/>
  <c r="W197" i="5" s="1"/>
  <c r="W198" i="5" s="1"/>
  <c r="W199" i="5" s="1"/>
  <c r="W200" i="5" s="1"/>
  <c r="W201" i="5" s="1"/>
  <c r="W202" i="5" s="1"/>
  <c r="AG179" i="5"/>
  <c r="AG180" i="5" s="1"/>
  <c r="AG181" i="5" s="1"/>
  <c r="AG182" i="5" s="1"/>
  <c r="AG183" i="5" s="1"/>
  <c r="AG184" i="5" s="1"/>
  <c r="AG185" i="5" s="1"/>
  <c r="AG186" i="5" s="1"/>
  <c r="AG187" i="5" s="1"/>
  <c r="AG188" i="5" s="1"/>
  <c r="AG189" i="5" s="1"/>
  <c r="AG190" i="5" s="1"/>
  <c r="AG191" i="5" s="1"/>
  <c r="AG192" i="5" s="1"/>
  <c r="AG193" i="5" s="1"/>
  <c r="AG194" i="5" s="1"/>
  <c r="AG195" i="5" s="1"/>
  <c r="AG196" i="5" s="1"/>
  <c r="AG197" i="5" s="1"/>
  <c r="AG198" i="5" s="1"/>
  <c r="AG199" i="5" s="1"/>
  <c r="AG200" i="5" s="1"/>
  <c r="AG201" i="5" s="1"/>
  <c r="AG202" i="5" s="1"/>
  <c r="X179" i="5"/>
  <c r="X180" i="5" s="1"/>
  <c r="X181" i="5" s="1"/>
  <c r="X182" i="5" s="1"/>
  <c r="X183" i="5" s="1"/>
  <c r="X184" i="5" s="1"/>
  <c r="X185" i="5" s="1"/>
  <c r="X186" i="5" s="1"/>
  <c r="X187" i="5" s="1"/>
  <c r="X188" i="5" s="1"/>
  <c r="X189" i="5" s="1"/>
  <c r="X190" i="5" s="1"/>
  <c r="X191" i="5" s="1"/>
  <c r="X192" i="5" s="1"/>
  <c r="X193" i="5" s="1"/>
  <c r="X194" i="5" s="1"/>
  <c r="X195" i="5" s="1"/>
  <c r="X196" i="5" s="1"/>
  <c r="X197" i="5" s="1"/>
  <c r="X198" i="5" s="1"/>
  <c r="X199" i="5" s="1"/>
  <c r="X200" i="5" s="1"/>
  <c r="X201" i="5" s="1"/>
  <c r="X202" i="5" s="1"/>
  <c r="AB239" i="5"/>
  <c r="E235" i="5"/>
  <c r="W243" i="5"/>
  <c r="M236" i="5"/>
  <c r="AA179" i="5"/>
  <c r="AA180" i="5" s="1"/>
  <c r="AA181" i="5" s="1"/>
  <c r="AA182" i="5" s="1"/>
  <c r="AA183" i="5" s="1"/>
  <c r="AA184" i="5" s="1"/>
  <c r="AA185" i="5" s="1"/>
  <c r="AA186" i="5" s="1"/>
  <c r="AA187" i="5" s="1"/>
  <c r="AA188" i="5" s="1"/>
  <c r="AA189" i="5" s="1"/>
  <c r="AA190" i="5" s="1"/>
  <c r="AA191" i="5" s="1"/>
  <c r="AA192" i="5" s="1"/>
  <c r="AA193" i="5" s="1"/>
  <c r="AA194" i="5" s="1"/>
  <c r="AA195" i="5" s="1"/>
  <c r="AA196" i="5" s="1"/>
  <c r="AA197" i="5" s="1"/>
  <c r="AA198" i="5" s="1"/>
  <c r="AA199" i="5" s="1"/>
  <c r="AA200" i="5" s="1"/>
  <c r="AA201" i="5" s="1"/>
  <c r="AA202" i="5" s="1"/>
  <c r="F73" i="5"/>
  <c r="F74" i="5" s="1"/>
  <c r="F75" i="5" s="1"/>
  <c r="F76" i="5" s="1"/>
  <c r="F77" i="5" s="1"/>
  <c r="F78" i="5" s="1"/>
  <c r="F79" i="5" s="1"/>
  <c r="F80" i="5" s="1"/>
  <c r="F81" i="5" s="1"/>
  <c r="F82" i="5" s="1"/>
  <c r="N179" i="5"/>
  <c r="N180" i="5" s="1"/>
  <c r="N181" i="5" s="1"/>
  <c r="N182" i="5" s="1"/>
  <c r="N183" i="5" s="1"/>
  <c r="N184" i="5" s="1"/>
  <c r="N185" i="5" s="1"/>
  <c r="N186" i="5" s="1"/>
  <c r="N187" i="5" s="1"/>
  <c r="N188" i="5" s="1"/>
  <c r="N189" i="5" s="1"/>
  <c r="N190" i="5" s="1"/>
  <c r="N191" i="5" s="1"/>
  <c r="N192" i="5" s="1"/>
  <c r="N193" i="5" s="1"/>
  <c r="N194" i="5" s="1"/>
  <c r="N195" i="5" s="1"/>
  <c r="N196" i="5" s="1"/>
  <c r="N197" i="5" s="1"/>
  <c r="N198" i="5" s="1"/>
  <c r="N199" i="5" s="1"/>
  <c r="N200" i="5" s="1"/>
  <c r="N201" i="5" s="1"/>
  <c r="N202" i="5" s="1"/>
  <c r="AF241" i="5"/>
  <c r="Y179" i="5"/>
  <c r="Y180" i="5" s="1"/>
  <c r="Y181" i="5" s="1"/>
  <c r="Y182" i="5" s="1"/>
  <c r="Y183" i="5" s="1"/>
  <c r="Y184" i="5" s="1"/>
  <c r="Y185" i="5" s="1"/>
  <c r="Y186" i="5" s="1"/>
  <c r="Y187" i="5" s="1"/>
  <c r="Y188" i="5" s="1"/>
  <c r="Y189" i="5" s="1"/>
  <c r="Y190" i="5" s="1"/>
  <c r="Y191" i="5" s="1"/>
  <c r="Y192" i="5" s="1"/>
  <c r="Y193" i="5" s="1"/>
  <c r="Y194" i="5" s="1"/>
  <c r="Y195" i="5" s="1"/>
  <c r="Y196" i="5" s="1"/>
  <c r="Y197" i="5" s="1"/>
  <c r="Y198" i="5" s="1"/>
  <c r="Y199" i="5" s="1"/>
  <c r="Y200" i="5" s="1"/>
  <c r="Y201" i="5" s="1"/>
  <c r="Y202" i="5" s="1"/>
  <c r="F236" i="5"/>
  <c r="L235" i="5"/>
  <c r="U179" i="5"/>
  <c r="U180" i="5" s="1"/>
  <c r="U181" i="5" s="1"/>
  <c r="U182" i="5" s="1"/>
  <c r="U183" i="5" s="1"/>
  <c r="U184" i="5" s="1"/>
  <c r="U185" i="5" s="1"/>
  <c r="U186" i="5" s="1"/>
  <c r="U187" i="5" s="1"/>
  <c r="U188" i="5" s="1"/>
  <c r="U189" i="5" s="1"/>
  <c r="U190" i="5" s="1"/>
  <c r="U191" i="5" s="1"/>
  <c r="U192" i="5" s="1"/>
  <c r="U193" i="5" s="1"/>
  <c r="U194" i="5" s="1"/>
  <c r="U195" i="5" s="1"/>
  <c r="U196" i="5" s="1"/>
  <c r="U197" i="5" s="1"/>
  <c r="U198" i="5" s="1"/>
  <c r="U199" i="5" s="1"/>
  <c r="U200" i="5" s="1"/>
  <c r="U201" i="5" s="1"/>
  <c r="U202" i="5" s="1"/>
  <c r="J230" i="5"/>
  <c r="J178" i="5"/>
  <c r="T237" i="5"/>
  <c r="V235" i="5"/>
  <c r="O179" i="5"/>
  <c r="O180" i="5" s="1"/>
  <c r="O181" i="5" s="1"/>
  <c r="O182" i="5" s="1"/>
  <c r="O183" i="5" s="1"/>
  <c r="O184" i="5" s="1"/>
  <c r="O185" i="5" s="1"/>
  <c r="O186" i="5" s="1"/>
  <c r="O187" i="5" s="1"/>
  <c r="O188" i="5" s="1"/>
  <c r="O189" i="5" s="1"/>
  <c r="O190" i="5" s="1"/>
  <c r="O191" i="5" s="1"/>
  <c r="O192" i="5" s="1"/>
  <c r="O193" i="5" s="1"/>
  <c r="O194" i="5" s="1"/>
  <c r="O195" i="5" s="1"/>
  <c r="O196" i="5" s="1"/>
  <c r="O197" i="5" s="1"/>
  <c r="O198" i="5" s="1"/>
  <c r="O199" i="5" s="1"/>
  <c r="O200" i="5" s="1"/>
  <c r="O201" i="5" s="1"/>
  <c r="O202" i="5" s="1"/>
  <c r="K179" i="5"/>
  <c r="L179" i="5"/>
  <c r="AF242" i="5"/>
  <c r="Z179" i="5"/>
  <c r="Z180" i="5" s="1"/>
  <c r="Z181" i="5" s="1"/>
  <c r="Z182" i="5" s="1"/>
  <c r="Z183" i="5" s="1"/>
  <c r="Z184" i="5" s="1"/>
  <c r="Z185" i="5" s="1"/>
  <c r="Z186" i="5" s="1"/>
  <c r="Z187" i="5" s="1"/>
  <c r="Z188" i="5" s="1"/>
  <c r="Z189" i="5" s="1"/>
  <c r="Z190" i="5" s="1"/>
  <c r="Z191" i="5" s="1"/>
  <c r="Z192" i="5" s="1"/>
  <c r="Z193" i="5" s="1"/>
  <c r="Z194" i="5" s="1"/>
  <c r="Z195" i="5" s="1"/>
  <c r="Z196" i="5" s="1"/>
  <c r="Z197" i="5" s="1"/>
  <c r="Z198" i="5" s="1"/>
  <c r="Z199" i="5" s="1"/>
  <c r="Z200" i="5" s="1"/>
  <c r="Z201" i="5" s="1"/>
  <c r="Z202" i="5" s="1"/>
  <c r="I179" i="5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D179" i="5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AE179" i="5"/>
  <c r="AE180" i="5" s="1"/>
  <c r="AE181" i="5" s="1"/>
  <c r="AE182" i="5" s="1"/>
  <c r="AE183" i="5" s="1"/>
  <c r="AE184" i="5" s="1"/>
  <c r="AE185" i="5" s="1"/>
  <c r="AE186" i="5" s="1"/>
  <c r="AE187" i="5" s="1"/>
  <c r="AE188" i="5" s="1"/>
  <c r="AE189" i="5" s="1"/>
  <c r="AE190" i="5" s="1"/>
  <c r="AE191" i="5" s="1"/>
  <c r="AE192" i="5" s="1"/>
  <c r="AE193" i="5" s="1"/>
  <c r="AE194" i="5" s="1"/>
  <c r="AE195" i="5" s="1"/>
  <c r="AE196" i="5" s="1"/>
  <c r="AE197" i="5" s="1"/>
  <c r="AE198" i="5" s="1"/>
  <c r="AE199" i="5" s="1"/>
  <c r="AE200" i="5" s="1"/>
  <c r="AE201" i="5" s="1"/>
  <c r="AE202" i="5" s="1"/>
  <c r="V179" i="5"/>
  <c r="V180" i="5" s="1"/>
  <c r="V181" i="5" s="1"/>
  <c r="V182" i="5" s="1"/>
  <c r="V183" i="5" s="1"/>
  <c r="V184" i="5" s="1"/>
  <c r="V185" i="5" s="1"/>
  <c r="V186" i="5" s="1"/>
  <c r="V187" i="5" s="1"/>
  <c r="V188" i="5" s="1"/>
  <c r="V189" i="5" s="1"/>
  <c r="V190" i="5" s="1"/>
  <c r="V191" i="5" s="1"/>
  <c r="V192" i="5" s="1"/>
  <c r="V193" i="5" s="1"/>
  <c r="V194" i="5" s="1"/>
  <c r="V195" i="5" s="1"/>
  <c r="V196" i="5" s="1"/>
  <c r="V197" i="5" s="1"/>
  <c r="V198" i="5" s="1"/>
  <c r="V199" i="5" s="1"/>
  <c r="V200" i="5" s="1"/>
  <c r="V201" i="5" s="1"/>
  <c r="V202" i="5" s="1"/>
  <c r="F179" i="5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G230" i="5"/>
  <c r="N230" i="5"/>
  <c r="O235" i="5"/>
  <c r="H179" i="5"/>
  <c r="G179" i="5"/>
  <c r="G180" i="5" s="1"/>
  <c r="G181" i="5" s="1"/>
  <c r="G182" i="5" s="1"/>
  <c r="G183" i="5" s="1"/>
  <c r="G184" i="5" s="1"/>
  <c r="G185" i="5" s="1"/>
  <c r="G186" i="5" s="1"/>
  <c r="G187" i="5" s="1"/>
  <c r="G188" i="5" s="1"/>
  <c r="G189" i="5" s="1"/>
  <c r="G190" i="5" s="1"/>
  <c r="G191" i="5" s="1"/>
  <c r="G192" i="5" s="1"/>
  <c r="G193" i="5" s="1"/>
  <c r="G194" i="5" s="1"/>
  <c r="G195" i="5" s="1"/>
  <c r="G196" i="5" s="1"/>
  <c r="G197" i="5" s="1"/>
  <c r="G198" i="5" s="1"/>
  <c r="G199" i="5" s="1"/>
  <c r="G200" i="5" s="1"/>
  <c r="G201" i="5" s="1"/>
  <c r="G202" i="5" s="1"/>
  <c r="AF179" i="5"/>
  <c r="AF180" i="5" s="1"/>
  <c r="AF181" i="5" s="1"/>
  <c r="AF182" i="5" s="1"/>
  <c r="AF183" i="5" s="1"/>
  <c r="AF184" i="5" s="1"/>
  <c r="AF185" i="5" s="1"/>
  <c r="AF186" i="5" s="1"/>
  <c r="AF187" i="5" s="1"/>
  <c r="AF188" i="5" s="1"/>
  <c r="AF189" i="5" s="1"/>
  <c r="AF190" i="5" s="1"/>
  <c r="AF191" i="5" s="1"/>
  <c r="AF192" i="5" s="1"/>
  <c r="AF193" i="5" s="1"/>
  <c r="AF194" i="5" s="1"/>
  <c r="AF195" i="5" s="1"/>
  <c r="AF196" i="5" s="1"/>
  <c r="AF197" i="5" s="1"/>
  <c r="AF198" i="5" s="1"/>
  <c r="AF199" i="5" s="1"/>
  <c r="AF200" i="5" s="1"/>
  <c r="AF201" i="5" s="1"/>
  <c r="AF202" i="5" s="1"/>
  <c r="AD179" i="5"/>
  <c r="AD180" i="5" s="1"/>
  <c r="AD181" i="5" s="1"/>
  <c r="AD182" i="5" s="1"/>
  <c r="AD183" i="5" s="1"/>
  <c r="AD184" i="5" s="1"/>
  <c r="AD185" i="5" s="1"/>
  <c r="AD186" i="5" s="1"/>
  <c r="AD187" i="5" s="1"/>
  <c r="AD188" i="5" s="1"/>
  <c r="AD189" i="5" s="1"/>
  <c r="AD190" i="5" s="1"/>
  <c r="AD191" i="5" s="1"/>
  <c r="AD192" i="5" s="1"/>
  <c r="AD193" i="5" s="1"/>
  <c r="AD194" i="5" s="1"/>
  <c r="AD195" i="5" s="1"/>
  <c r="AD196" i="5" s="1"/>
  <c r="AD197" i="5" s="1"/>
  <c r="AD198" i="5" s="1"/>
  <c r="AD199" i="5" s="1"/>
  <c r="AD200" i="5" s="1"/>
  <c r="AD201" i="5" s="1"/>
  <c r="AD202" i="5" s="1"/>
  <c r="T240" i="5"/>
  <c r="V240" i="5"/>
  <c r="AF236" i="5"/>
  <c r="AC179" i="5"/>
  <c r="AC180" i="5" s="1"/>
  <c r="AC181" i="5" s="1"/>
  <c r="AC182" i="5" s="1"/>
  <c r="AC183" i="5" s="1"/>
  <c r="AC184" i="5" s="1"/>
  <c r="AC185" i="5" s="1"/>
  <c r="AC186" i="5" s="1"/>
  <c r="AC187" i="5" s="1"/>
  <c r="AC188" i="5" s="1"/>
  <c r="AC189" i="5" s="1"/>
  <c r="AC190" i="5" s="1"/>
  <c r="AC191" i="5" s="1"/>
  <c r="AC192" i="5" s="1"/>
  <c r="AC193" i="5" s="1"/>
  <c r="AC194" i="5" s="1"/>
  <c r="AC195" i="5" s="1"/>
  <c r="AC196" i="5" s="1"/>
  <c r="AC197" i="5" s="1"/>
  <c r="AC198" i="5" s="1"/>
  <c r="AC199" i="5" s="1"/>
  <c r="AC200" i="5" s="1"/>
  <c r="AC201" i="5" s="1"/>
  <c r="AC202" i="5" s="1"/>
  <c r="AB179" i="5"/>
  <c r="AB180" i="5" s="1"/>
  <c r="AB181" i="5" s="1"/>
  <c r="AB182" i="5" s="1"/>
  <c r="AB183" i="5" s="1"/>
  <c r="AB184" i="5" s="1"/>
  <c r="AB185" i="5" s="1"/>
  <c r="AB186" i="5" s="1"/>
  <c r="AB187" i="5" s="1"/>
  <c r="AB188" i="5" s="1"/>
  <c r="AB189" i="5" s="1"/>
  <c r="AB190" i="5" s="1"/>
  <c r="AB191" i="5" s="1"/>
  <c r="AB192" i="5" s="1"/>
  <c r="AB193" i="5" s="1"/>
  <c r="AB194" i="5" s="1"/>
  <c r="AB195" i="5" s="1"/>
  <c r="AB196" i="5" s="1"/>
  <c r="AB197" i="5" s="1"/>
  <c r="AB198" i="5" s="1"/>
  <c r="AB199" i="5" s="1"/>
  <c r="AB200" i="5" s="1"/>
  <c r="AB201" i="5" s="1"/>
  <c r="AB202" i="5" s="1"/>
  <c r="P179" i="5"/>
  <c r="P180" i="5" s="1"/>
  <c r="P181" i="5" s="1"/>
  <c r="P182" i="5" s="1"/>
  <c r="P183" i="5" s="1"/>
  <c r="P184" i="5" s="1"/>
  <c r="P185" i="5" s="1"/>
  <c r="P186" i="5" s="1"/>
  <c r="P187" i="5" s="1"/>
  <c r="P188" i="5" s="1"/>
  <c r="P189" i="5" s="1"/>
  <c r="P190" i="5" s="1"/>
  <c r="P191" i="5" s="1"/>
  <c r="P192" i="5" s="1"/>
  <c r="P193" i="5" s="1"/>
  <c r="P194" i="5" s="1"/>
  <c r="P195" i="5" s="1"/>
  <c r="P196" i="5" s="1"/>
  <c r="P197" i="5" s="1"/>
  <c r="P198" i="5" s="1"/>
  <c r="P199" i="5" s="1"/>
  <c r="P200" i="5" s="1"/>
  <c r="P201" i="5" s="1"/>
  <c r="P202" i="5" s="1"/>
  <c r="M179" i="5"/>
  <c r="M180" i="5" s="1"/>
  <c r="M181" i="5" s="1"/>
  <c r="M182" i="5" s="1"/>
  <c r="M183" i="5" s="1"/>
  <c r="M184" i="5" s="1"/>
  <c r="M185" i="5" s="1"/>
  <c r="M186" i="5" s="1"/>
  <c r="M187" i="5" s="1"/>
  <c r="M188" i="5" s="1"/>
  <c r="M189" i="5" s="1"/>
  <c r="M190" i="5" s="1"/>
  <c r="M191" i="5" s="1"/>
  <c r="M192" i="5" s="1"/>
  <c r="M193" i="5" s="1"/>
  <c r="M194" i="5" s="1"/>
  <c r="M195" i="5" s="1"/>
  <c r="M196" i="5" s="1"/>
  <c r="M197" i="5" s="1"/>
  <c r="M198" i="5" s="1"/>
  <c r="M199" i="5" s="1"/>
  <c r="M200" i="5" s="1"/>
  <c r="M201" i="5" s="1"/>
  <c r="M202" i="5" s="1"/>
  <c r="G69" i="5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AA236" i="5"/>
  <c r="M235" i="5"/>
  <c r="Y239" i="5"/>
  <c r="I236" i="5"/>
  <c r="Z231" i="5"/>
  <c r="AG239" i="5"/>
  <c r="AD231" i="5"/>
  <c r="V237" i="5"/>
  <c r="AA235" i="5"/>
  <c r="P235" i="5"/>
  <c r="L243" i="5"/>
  <c r="AG236" i="5"/>
  <c r="O231" i="5"/>
  <c r="AF240" i="5"/>
  <c r="AF243" i="5"/>
  <c r="W242" i="5"/>
  <c r="AC240" i="5"/>
  <c r="D231" i="5"/>
  <c r="J235" i="5"/>
  <c r="K243" i="5"/>
  <c r="Y231" i="5"/>
  <c r="AE242" i="5"/>
  <c r="AA240" i="5"/>
  <c r="P236" i="5"/>
  <c r="E243" i="5"/>
  <c r="AD242" i="5"/>
  <c r="N243" i="5"/>
  <c r="O69" i="5"/>
  <c r="O70" i="5" s="1"/>
  <c r="O71" i="5" s="1"/>
  <c r="O72" i="5" s="1"/>
  <c r="O73" i="5" s="1"/>
  <c r="O74" i="5" s="1"/>
  <c r="O75" i="5" s="1"/>
  <c r="O76" i="5" s="1"/>
  <c r="O77" i="5" s="1"/>
  <c r="O78" i="5" s="1"/>
  <c r="O79" i="5" s="1"/>
  <c r="O80" i="5" s="1"/>
  <c r="O81" i="5" s="1"/>
  <c r="O82" i="5" s="1"/>
  <c r="W69" i="5"/>
  <c r="W70" i="5" s="1"/>
  <c r="W71" i="5" s="1"/>
  <c r="W72" i="5" s="1"/>
  <c r="W73" i="5" s="1"/>
  <c r="W74" i="5" s="1"/>
  <c r="W75" i="5" s="1"/>
  <c r="W76" i="5" s="1"/>
  <c r="W77" i="5" s="1"/>
  <c r="W78" i="5" s="1"/>
  <c r="W79" i="5" s="1"/>
  <c r="W80" i="5" s="1"/>
  <c r="W81" i="5" s="1"/>
  <c r="W82" i="5" s="1"/>
  <c r="AB69" i="5"/>
  <c r="AB70" i="5" s="1"/>
  <c r="AB71" i="5" s="1"/>
  <c r="AB72" i="5" s="1"/>
  <c r="AB73" i="5" s="1"/>
  <c r="AB74" i="5" s="1"/>
  <c r="AB75" i="5" s="1"/>
  <c r="AB76" i="5" s="1"/>
  <c r="AB77" i="5" s="1"/>
  <c r="AB78" i="5" s="1"/>
  <c r="AB79" i="5" s="1"/>
  <c r="AB80" i="5" s="1"/>
  <c r="AB81" i="5" s="1"/>
  <c r="AB82" i="5" s="1"/>
  <c r="AD69" i="5"/>
  <c r="AD70" i="5" s="1"/>
  <c r="AD71" i="5" s="1"/>
  <c r="AD72" i="5" s="1"/>
  <c r="AD73" i="5" s="1"/>
  <c r="AD74" i="5" s="1"/>
  <c r="AD75" i="5" s="1"/>
  <c r="AD76" i="5" s="1"/>
  <c r="AD77" i="5" s="1"/>
  <c r="AD78" i="5" s="1"/>
  <c r="AD79" i="5" s="1"/>
  <c r="AD80" i="5" s="1"/>
  <c r="AD81" i="5" s="1"/>
  <c r="AD82" i="5" s="1"/>
  <c r="D69" i="5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X69" i="5"/>
  <c r="X70" i="5" s="1"/>
  <c r="X71" i="5" s="1"/>
  <c r="X72" i="5" s="1"/>
  <c r="X73" i="5" s="1"/>
  <c r="X74" i="5" s="1"/>
  <c r="X75" i="5" s="1"/>
  <c r="X76" i="5" s="1"/>
  <c r="X77" i="5" s="1"/>
  <c r="X78" i="5" s="1"/>
  <c r="X79" i="5" s="1"/>
  <c r="X80" i="5" s="1"/>
  <c r="X81" i="5" s="1"/>
  <c r="X82" i="5" s="1"/>
  <c r="K69" i="5"/>
  <c r="K70" i="5" s="1"/>
  <c r="K71" i="5" s="1"/>
  <c r="K72" i="5" s="1"/>
  <c r="K73" i="5" s="1"/>
  <c r="K74" i="5" s="1"/>
  <c r="K75" i="5" s="1"/>
  <c r="K76" i="5" s="1"/>
  <c r="K77" i="5" s="1"/>
  <c r="K78" i="5" s="1"/>
  <c r="K79" i="5" s="1"/>
  <c r="K80" i="5" s="1"/>
  <c r="K81" i="5" s="1"/>
  <c r="K82" i="5" s="1"/>
  <c r="U69" i="5"/>
  <c r="U70" i="5" s="1"/>
  <c r="U71" i="5" s="1"/>
  <c r="U72" i="5" s="1"/>
  <c r="U73" i="5" s="1"/>
  <c r="U74" i="5" s="1"/>
  <c r="U75" i="5" s="1"/>
  <c r="U76" i="5" s="1"/>
  <c r="U77" i="5" s="1"/>
  <c r="U78" i="5" s="1"/>
  <c r="U79" i="5" s="1"/>
  <c r="U80" i="5" s="1"/>
  <c r="U81" i="5" s="1"/>
  <c r="U82" i="5" s="1"/>
  <c r="V69" i="5"/>
  <c r="V70" i="5" s="1"/>
  <c r="V71" i="5" s="1"/>
  <c r="V72" i="5" s="1"/>
  <c r="V73" i="5" s="1"/>
  <c r="V74" i="5" s="1"/>
  <c r="V75" i="5" s="1"/>
  <c r="V76" i="5" s="1"/>
  <c r="V77" i="5" s="1"/>
  <c r="V78" i="5" s="1"/>
  <c r="V79" i="5" s="1"/>
  <c r="V80" i="5" s="1"/>
  <c r="V81" i="5" s="1"/>
  <c r="V82" i="5" s="1"/>
  <c r="T69" i="5"/>
  <c r="T70" i="5" s="1"/>
  <c r="T71" i="5" s="1"/>
  <c r="T72" i="5" s="1"/>
  <c r="T73" i="5" s="1"/>
  <c r="T74" i="5" s="1"/>
  <c r="T75" i="5" s="1"/>
  <c r="T76" i="5" s="1"/>
  <c r="T77" i="5" s="1"/>
  <c r="T78" i="5" s="1"/>
  <c r="T79" i="5" s="1"/>
  <c r="T80" i="5" s="1"/>
  <c r="T81" i="5" s="1"/>
  <c r="T82" i="5" s="1"/>
  <c r="Y69" i="5"/>
  <c r="Y70" i="5" s="1"/>
  <c r="Y71" i="5" s="1"/>
  <c r="Y72" i="5" s="1"/>
  <c r="Y73" i="5" s="1"/>
  <c r="Y74" i="5" s="1"/>
  <c r="Y75" i="5" s="1"/>
  <c r="Y76" i="5" s="1"/>
  <c r="Y77" i="5" s="1"/>
  <c r="Y78" i="5" s="1"/>
  <c r="Y79" i="5" s="1"/>
  <c r="Y80" i="5" s="1"/>
  <c r="Y81" i="5" s="1"/>
  <c r="Y82" i="5" s="1"/>
  <c r="AG70" i="5"/>
  <c r="AG71" i="5" s="1"/>
  <c r="AG72" i="5" s="1"/>
  <c r="AG73" i="5" s="1"/>
  <c r="AG74" i="5" s="1"/>
  <c r="AG75" i="5" s="1"/>
  <c r="AG76" i="5" s="1"/>
  <c r="AG77" i="5" s="1"/>
  <c r="AG78" i="5" s="1"/>
  <c r="AG79" i="5" s="1"/>
  <c r="AG80" i="5" s="1"/>
  <c r="AG81" i="5" s="1"/>
  <c r="AG82" i="5" s="1"/>
  <c r="T236" i="5"/>
  <c r="U234" i="5"/>
  <c r="E68" i="5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U231" i="5"/>
  <c r="Z237" i="5"/>
  <c r="AB241" i="5"/>
  <c r="W235" i="5"/>
  <c r="I68" i="5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J68" i="5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AG231" i="5"/>
  <c r="N68" i="5"/>
  <c r="N69" i="5" s="1"/>
  <c r="N70" i="5" s="1"/>
  <c r="N71" i="5" s="1"/>
  <c r="N72" i="5" s="1"/>
  <c r="N73" i="5" s="1"/>
  <c r="N74" i="5" s="1"/>
  <c r="N75" i="5" s="1"/>
  <c r="N76" i="5" s="1"/>
  <c r="N77" i="5" s="1"/>
  <c r="N78" i="5" s="1"/>
  <c r="N79" i="5" s="1"/>
  <c r="N80" i="5" s="1"/>
  <c r="N81" i="5" s="1"/>
  <c r="N82" i="5" s="1"/>
  <c r="L68" i="5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H243" i="5"/>
  <c r="M243" i="5"/>
  <c r="AC70" i="5"/>
  <c r="AC71" i="5" s="1"/>
  <c r="AC72" i="5" s="1"/>
  <c r="AC73" i="5" s="1"/>
  <c r="AC74" i="5" s="1"/>
  <c r="AC75" i="5" s="1"/>
  <c r="AC76" i="5" s="1"/>
  <c r="AC77" i="5" s="1"/>
  <c r="AC78" i="5" s="1"/>
  <c r="AC79" i="5" s="1"/>
  <c r="AC80" i="5" s="1"/>
  <c r="AC81" i="5" s="1"/>
  <c r="AC82" i="5" s="1"/>
  <c r="AE70" i="5"/>
  <c r="AE71" i="5" s="1"/>
  <c r="AE72" i="5" s="1"/>
  <c r="AE73" i="5" s="1"/>
  <c r="AE74" i="5" s="1"/>
  <c r="AE75" i="5" s="1"/>
  <c r="AE76" i="5" s="1"/>
  <c r="AE77" i="5" s="1"/>
  <c r="AE78" i="5" s="1"/>
  <c r="AE79" i="5" s="1"/>
  <c r="AE80" i="5" s="1"/>
  <c r="AE81" i="5" s="1"/>
  <c r="AE82" i="5" s="1"/>
  <c r="U239" i="5"/>
  <c r="C68" i="5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O243" i="5"/>
  <c r="AE236" i="5"/>
  <c r="X241" i="5"/>
  <c r="T239" i="5"/>
  <c r="M231" i="5"/>
  <c r="C243" i="5"/>
  <c r="AG242" i="5"/>
  <c r="Z243" i="5"/>
  <c r="AB237" i="5"/>
  <c r="U243" i="5"/>
  <c r="AA70" i="5"/>
  <c r="AA71" i="5" s="1"/>
  <c r="AA72" i="5" s="1"/>
  <c r="AA73" i="5" s="1"/>
  <c r="AA74" i="5" s="1"/>
  <c r="AA75" i="5" s="1"/>
  <c r="AA76" i="5" s="1"/>
  <c r="AA77" i="5" s="1"/>
  <c r="AA78" i="5" s="1"/>
  <c r="AA79" i="5" s="1"/>
  <c r="AA80" i="5" s="1"/>
  <c r="AA81" i="5" s="1"/>
  <c r="AA82" i="5" s="1"/>
  <c r="I243" i="5"/>
  <c r="G243" i="5"/>
  <c r="AC231" i="5"/>
  <c r="AD235" i="5"/>
  <c r="AC243" i="5"/>
  <c r="O236" i="5"/>
  <c r="AF234" i="5"/>
  <c r="P243" i="5"/>
  <c r="H68" i="5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Y243" i="5"/>
  <c r="M68" i="5"/>
  <c r="M69" i="5" s="1"/>
  <c r="M70" i="5" s="1"/>
  <c r="M71" i="5" s="1"/>
  <c r="M72" i="5" s="1"/>
  <c r="M73" i="5" s="1"/>
  <c r="M74" i="5" s="1"/>
  <c r="M75" i="5" s="1"/>
  <c r="M76" i="5" s="1"/>
  <c r="M77" i="5" s="1"/>
  <c r="M78" i="5" s="1"/>
  <c r="M79" i="5" s="1"/>
  <c r="M80" i="5" s="1"/>
  <c r="M81" i="5" s="1"/>
  <c r="M82" i="5" s="1"/>
  <c r="AF237" i="5"/>
  <c r="AA241" i="5"/>
  <c r="AE234" i="5"/>
  <c r="AE235" i="5"/>
  <c r="L236" i="5"/>
  <c r="V239" i="5"/>
  <c r="P231" i="5"/>
  <c r="Z70" i="5"/>
  <c r="T241" i="5"/>
  <c r="X235" i="5"/>
  <c r="AF231" i="5"/>
  <c r="AB243" i="5"/>
  <c r="Z241" i="5"/>
  <c r="U235" i="5"/>
  <c r="X237" i="5"/>
  <c r="AE231" i="5"/>
  <c r="Y242" i="5"/>
  <c r="Z239" i="5"/>
  <c r="T231" i="5"/>
  <c r="AC237" i="5"/>
  <c r="AC235" i="5"/>
  <c r="AA239" i="5"/>
  <c r="AA243" i="5"/>
  <c r="AE241" i="5"/>
  <c r="AF239" i="5"/>
  <c r="X239" i="5"/>
  <c r="AE237" i="5"/>
  <c r="AD243" i="5"/>
  <c r="T235" i="5"/>
  <c r="X231" i="5"/>
  <c r="W241" i="5"/>
  <c r="V241" i="5"/>
  <c r="AC239" i="5"/>
  <c r="T243" i="5"/>
  <c r="E106" i="5"/>
  <c r="V106" i="5"/>
  <c r="D25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72" i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D97" i="1"/>
  <c r="F204" i="5" l="1"/>
  <c r="AD204" i="5"/>
  <c r="AD205" i="5" s="1"/>
  <c r="M204" i="5"/>
  <c r="M205" i="5" s="1"/>
  <c r="E204" i="5"/>
  <c r="D204" i="5"/>
  <c r="U204" i="5"/>
  <c r="E84" i="5"/>
  <c r="X84" i="5"/>
  <c r="Y204" i="5"/>
  <c r="F84" i="5"/>
  <c r="F205" i="5"/>
  <c r="G84" i="5"/>
  <c r="V204" i="5"/>
  <c r="AF84" i="5"/>
  <c r="P204" i="5"/>
  <c r="AF204" i="5"/>
  <c r="AE204" i="5"/>
  <c r="O204" i="5"/>
  <c r="C204" i="5"/>
  <c r="X204" i="5"/>
  <c r="K180" i="5"/>
  <c r="K181" i="5" s="1"/>
  <c r="K182" i="5" s="1"/>
  <c r="K183" i="5" s="1"/>
  <c r="K184" i="5" s="1"/>
  <c r="K185" i="5" s="1"/>
  <c r="K186" i="5" s="1"/>
  <c r="K187" i="5" s="1"/>
  <c r="K188" i="5" s="1"/>
  <c r="K189" i="5" s="1"/>
  <c r="K190" i="5" s="1"/>
  <c r="K191" i="5" s="1"/>
  <c r="K192" i="5" s="1"/>
  <c r="K193" i="5" s="1"/>
  <c r="K194" i="5" s="1"/>
  <c r="K195" i="5" s="1"/>
  <c r="K196" i="5" s="1"/>
  <c r="K197" i="5" s="1"/>
  <c r="K198" i="5" s="1"/>
  <c r="K199" i="5" s="1"/>
  <c r="K200" i="5" s="1"/>
  <c r="K201" i="5" s="1"/>
  <c r="K202" i="5" s="1"/>
  <c r="AB204" i="5"/>
  <c r="G204" i="5"/>
  <c r="N204" i="5"/>
  <c r="L180" i="5"/>
  <c r="L181" i="5" s="1"/>
  <c r="L182" i="5" s="1"/>
  <c r="L183" i="5" s="1"/>
  <c r="L184" i="5" s="1"/>
  <c r="L185" i="5" s="1"/>
  <c r="L186" i="5" s="1"/>
  <c r="L187" i="5" s="1"/>
  <c r="L188" i="5" s="1"/>
  <c r="L189" i="5" s="1"/>
  <c r="L190" i="5" s="1"/>
  <c r="L191" i="5" s="1"/>
  <c r="L192" i="5" s="1"/>
  <c r="L193" i="5" s="1"/>
  <c r="L194" i="5" s="1"/>
  <c r="L195" i="5" s="1"/>
  <c r="L196" i="5" s="1"/>
  <c r="L197" i="5" s="1"/>
  <c r="L198" i="5" s="1"/>
  <c r="L199" i="5" s="1"/>
  <c r="L200" i="5" s="1"/>
  <c r="L201" i="5" s="1"/>
  <c r="L202" i="5" s="1"/>
  <c r="H180" i="5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J179" i="5"/>
  <c r="J180" i="5" s="1"/>
  <c r="J181" i="5" s="1"/>
  <c r="J182" i="5" s="1"/>
  <c r="J183" i="5" s="1"/>
  <c r="J184" i="5" s="1"/>
  <c r="J185" i="5" s="1"/>
  <c r="J186" i="5" s="1"/>
  <c r="J187" i="5" s="1"/>
  <c r="J188" i="5" s="1"/>
  <c r="J189" i="5" s="1"/>
  <c r="J190" i="5" s="1"/>
  <c r="J191" i="5" s="1"/>
  <c r="J192" i="5" s="1"/>
  <c r="J193" i="5" s="1"/>
  <c r="J194" i="5" s="1"/>
  <c r="J195" i="5" s="1"/>
  <c r="J196" i="5" s="1"/>
  <c r="J197" i="5" s="1"/>
  <c r="J198" i="5" s="1"/>
  <c r="J199" i="5" s="1"/>
  <c r="J200" i="5" s="1"/>
  <c r="J201" i="5" s="1"/>
  <c r="J202" i="5" s="1"/>
  <c r="AG204" i="5"/>
  <c r="AC204" i="5"/>
  <c r="I204" i="5"/>
  <c r="W204" i="5"/>
  <c r="Z204" i="5"/>
  <c r="AA204" i="5"/>
  <c r="T204" i="5"/>
  <c r="AC84" i="5"/>
  <c r="C84" i="5"/>
  <c r="I84" i="5"/>
  <c r="P84" i="5"/>
  <c r="AA84" i="5"/>
  <c r="Y84" i="5"/>
  <c r="D84" i="5"/>
  <c r="AE84" i="5"/>
  <c r="T84" i="5"/>
  <c r="AD84" i="5"/>
  <c r="M84" i="5"/>
  <c r="L84" i="5"/>
  <c r="V84" i="5"/>
  <c r="AB84" i="5"/>
  <c r="N84" i="5"/>
  <c r="U84" i="5"/>
  <c r="W84" i="5"/>
  <c r="Z71" i="5"/>
  <c r="Z72" i="5" s="1"/>
  <c r="Z73" i="5" s="1"/>
  <c r="Z74" i="5" s="1"/>
  <c r="Z75" i="5" s="1"/>
  <c r="Z76" i="5" s="1"/>
  <c r="Z77" i="5" s="1"/>
  <c r="Z78" i="5" s="1"/>
  <c r="Z79" i="5" s="1"/>
  <c r="Z80" i="5" s="1"/>
  <c r="Z81" i="5" s="1"/>
  <c r="Z82" i="5" s="1"/>
  <c r="AG84" i="5"/>
  <c r="H84" i="5"/>
  <c r="K84" i="5"/>
  <c r="O84" i="5"/>
  <c r="J84" i="5"/>
  <c r="V107" i="5"/>
  <c r="V108" i="5" s="1"/>
  <c r="V109" i="5" s="1"/>
  <c r="V110" i="5" s="1"/>
  <c r="V111" i="5" s="1"/>
  <c r="V112" i="5" s="1"/>
  <c r="V113" i="5" s="1"/>
  <c r="V114" i="5" s="1"/>
  <c r="V115" i="5" s="1"/>
  <c r="V116" i="5" s="1"/>
  <c r="E107" i="5"/>
  <c r="E108" i="5" s="1"/>
  <c r="E109" i="5" s="1"/>
  <c r="E110" i="5" s="1"/>
  <c r="E111" i="5" s="1"/>
  <c r="E112" i="5" s="1"/>
  <c r="E113" i="5" s="1"/>
  <c r="E114" i="5" s="1"/>
  <c r="E115" i="5" s="1"/>
  <c r="E116" i="5" s="1"/>
  <c r="T205" i="5" l="1"/>
  <c r="M85" i="5"/>
  <c r="N85" i="5"/>
  <c r="I85" i="5"/>
  <c r="V85" i="5"/>
  <c r="AC85" i="5"/>
  <c r="G205" i="5"/>
  <c r="AA205" i="5"/>
  <c r="AB205" i="5"/>
  <c r="Z205" i="5"/>
  <c r="X205" i="5"/>
  <c r="G85" i="5"/>
  <c r="K85" i="5"/>
  <c r="T85" i="5"/>
  <c r="W205" i="5"/>
  <c r="C205" i="5"/>
  <c r="Y205" i="5"/>
  <c r="H85" i="5"/>
  <c r="I205" i="5"/>
  <c r="U205" i="5"/>
  <c r="AG85" i="5"/>
  <c r="D85" i="5"/>
  <c r="AC205" i="5"/>
  <c r="AE205" i="5"/>
  <c r="E85" i="5"/>
  <c r="D205" i="5"/>
  <c r="L85" i="5"/>
  <c r="J85" i="5"/>
  <c r="AE85" i="5"/>
  <c r="O205" i="5"/>
  <c r="X85" i="5"/>
  <c r="Y85" i="5"/>
  <c r="AG205" i="5"/>
  <c r="AF205" i="5"/>
  <c r="O85" i="5"/>
  <c r="AA85" i="5"/>
  <c r="P205" i="5"/>
  <c r="AD85" i="5"/>
  <c r="W85" i="5"/>
  <c r="U85" i="5"/>
  <c r="P85" i="5"/>
  <c r="AF85" i="5"/>
  <c r="V205" i="5"/>
  <c r="AB85" i="5"/>
  <c r="C85" i="5"/>
  <c r="N205" i="5"/>
  <c r="F85" i="5"/>
  <c r="E205" i="5"/>
  <c r="K204" i="5"/>
  <c r="J204" i="5"/>
  <c r="H204" i="5"/>
  <c r="L204" i="5"/>
  <c r="Z84" i="5"/>
  <c r="Z85" i="5" l="1"/>
  <c r="H205" i="5"/>
  <c r="J205" i="5"/>
  <c r="K205" i="5"/>
  <c r="L205" i="5"/>
</calcChain>
</file>

<file path=xl/sharedStrings.xml><?xml version="1.0" encoding="utf-8"?>
<sst xmlns="http://schemas.openxmlformats.org/spreadsheetml/2006/main" count="972" uniqueCount="59">
  <si>
    <t>PARADA</t>
  </si>
  <si>
    <t>FRANJA 7:00h a 21:00h</t>
  </si>
  <si>
    <t>Subidas</t>
  </si>
  <si>
    <t>Bajadas</t>
  </si>
  <si>
    <t>Carga TP después de la Parada</t>
  </si>
  <si>
    <t>%</t>
  </si>
  <si>
    <t>BAJADAS TEORICAS</t>
  </si>
  <si>
    <t>DISTRIBUCIÓN HORARIA SUBIDAS ENERO</t>
  </si>
  <si>
    <t>DISTRIBUCIÓN HORARIA BAJADAS ENERO</t>
  </si>
  <si>
    <t>DISTRIBUCIÓN CARGA ENERO</t>
  </si>
  <si>
    <t>FACTOR DE CARGA</t>
  </si>
  <si>
    <t>MÁXIMA CARGA</t>
  </si>
  <si>
    <t>DISTRIBUCIÓN HORARIA SUBIDAS MAYO</t>
  </si>
  <si>
    <t>DISTRIBUCIÓN HORARIA BAJADAS MAYO</t>
  </si>
  <si>
    <t>DISTRIBUCIÓN HORARIA SUBIDAS AGOSTO</t>
  </si>
  <si>
    <t>DISTRIBUCIÓN HORARIA BAJADAS AGOSTO</t>
  </si>
  <si>
    <t>LÍNEA 1: Pl. Espanya-Aeroport</t>
  </si>
  <si>
    <t>LÍNEA 2: Pl. Espanya-S'Arenal</t>
  </si>
  <si>
    <t>PARADAS COMUNES</t>
  </si>
  <si>
    <t>SENTIDO IDA</t>
  </si>
  <si>
    <t>DISTRIBUCIÓN HORARIA SUBIDAS ambas líneas</t>
  </si>
  <si>
    <t>SENTIDO VUELTA</t>
  </si>
  <si>
    <t>DISTRIBUCIÓN HORARIA BAJADAS ambas líneas</t>
  </si>
  <si>
    <t>LÍNEA 1: Plaça Espanya-Aeroport</t>
  </si>
  <si>
    <t>LÍNEA 1: Aeroport - Plaça Espanya</t>
  </si>
  <si>
    <t>LÍNEA 2: S'Arenal - Pl. Espanya</t>
  </si>
  <si>
    <t>Parada 17</t>
  </si>
  <si>
    <t>Parada 18</t>
  </si>
  <si>
    <t>Parada 19</t>
  </si>
  <si>
    <t>Parada 20</t>
  </si>
  <si>
    <t>Parada 21</t>
  </si>
  <si>
    <t>Parada 22</t>
  </si>
  <si>
    <t>Parada 23</t>
  </si>
  <si>
    <t>Parada 24</t>
  </si>
  <si>
    <t>Parada 25</t>
  </si>
  <si>
    <t>Parada 26</t>
  </si>
  <si>
    <t>Parada 27</t>
  </si>
  <si>
    <t>Parada 1</t>
  </si>
  <si>
    <t>Parada 2</t>
  </si>
  <si>
    <t>Parada 3</t>
  </si>
  <si>
    <t>Parada 4</t>
  </si>
  <si>
    <t>Parada 5</t>
  </si>
  <si>
    <t>Parada 6</t>
  </si>
  <si>
    <t>Parada 7</t>
  </si>
  <si>
    <t>Parada 8</t>
  </si>
  <si>
    <t>Parada 9</t>
  </si>
  <si>
    <t>Parada 10</t>
  </si>
  <si>
    <t>Parada 11</t>
  </si>
  <si>
    <t>Parada 12</t>
  </si>
  <si>
    <t>Parada 13</t>
  </si>
  <si>
    <t>Parada 14</t>
  </si>
  <si>
    <t>Parada 15</t>
  </si>
  <si>
    <t>Parada 16</t>
  </si>
  <si>
    <r>
      <t xml:space="preserve">FASE I+II_12'_sentido IDA </t>
    </r>
    <r>
      <rPr>
        <b/>
        <sz val="14"/>
        <color rgb="FFFF0000"/>
        <rFont val="Franklin Gothic Book"/>
        <family val="2"/>
      </rPr>
      <t>ENERO</t>
    </r>
  </si>
  <si>
    <r>
      <t xml:space="preserve">FASE I+II_12'_sentido VUELTA </t>
    </r>
    <r>
      <rPr>
        <b/>
        <sz val="14"/>
        <color rgb="FFFF0000"/>
        <rFont val="Franklin Gothic Book"/>
        <family val="2"/>
      </rPr>
      <t>ENERO</t>
    </r>
  </si>
  <si>
    <r>
      <t xml:space="preserve">FASE I+II_12'_sentido IDA </t>
    </r>
    <r>
      <rPr>
        <b/>
        <sz val="14"/>
        <color rgb="FFFF0000"/>
        <rFont val="Franklin Gothic Book"/>
        <family val="2"/>
      </rPr>
      <t>MAYO</t>
    </r>
  </si>
  <si>
    <r>
      <t xml:space="preserve">FASE I+II_12'_sentido VUELTA </t>
    </r>
    <r>
      <rPr>
        <b/>
        <sz val="14"/>
        <color rgb="FFFF0000"/>
        <rFont val="Franklin Gothic Book"/>
        <family val="2"/>
      </rPr>
      <t>MAYO</t>
    </r>
  </si>
  <si>
    <r>
      <t xml:space="preserve">FASE I+II_12'_sentido IDA </t>
    </r>
    <r>
      <rPr>
        <b/>
        <sz val="14"/>
        <color rgb="FFFF0000"/>
        <rFont val="Franklin Gothic Book"/>
        <family val="2"/>
      </rPr>
      <t>AGOSTO</t>
    </r>
  </si>
  <si>
    <r>
      <t xml:space="preserve">FASE I+II_12'_sentido VUELTA </t>
    </r>
    <r>
      <rPr>
        <b/>
        <sz val="14"/>
        <color rgb="FFFF0000"/>
        <rFont val="Franklin Gothic Book"/>
        <family val="2"/>
      </rPr>
      <t>AGOSTO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</si>
</sst>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Franklin Gothic Book"/>
      <family val="2"/>
    </font>
    <font>
      <b/>
      <sz val="14"/>
      <color rgb="FFFF0000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trike/>
      <sz val="11"/>
      <color theme="1"/>
      <name val="Franklin Gothic Book"/>
      <family val="2"/>
    </font>
    <font>
      <b/>
      <sz val="11"/>
      <color theme="0" tint="-0.499984740745262"/>
      <name val="Franklin Gothic Book"/>
      <family val="2"/>
    </font>
    <font>
      <b/>
      <sz val="11"/>
      <color theme="0"/>
      <name val="Franklin Gothic Book"/>
      <family val="2"/>
    </font>
    <font>
      <sz val="10"/>
      <name val="Arial"/>
      <family val="2"/>
    </font>
    <font>
      <sz val="11"/>
      <name val="Franklin Gothic Book"/>
      <family val="2"/>
    </font>
    <font>
      <b/>
      <sz val="26"/>
      <color theme="1"/>
      <name val="Franklin Gothic Book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20" fontId="8" fillId="2" borderId="5" xfId="0" applyNumberFormat="1" applyFont="1" applyFill="1" applyBorder="1" applyAlignment="1">
      <alignment horizontal="center" vertical="center"/>
    </xf>
    <xf numFmtId="20" fontId="8" fillId="2" borderId="6" xfId="0" applyNumberFormat="1" applyFont="1" applyFill="1" applyBorder="1" applyAlignment="1">
      <alignment horizontal="center" vertical="center"/>
    </xf>
    <xf numFmtId="20" fontId="8" fillId="2" borderId="7" xfId="0" applyNumberFormat="1" applyFont="1" applyFill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9" fontId="4" fillId="0" borderId="0" xfId="1" applyFont="1"/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2" xr:uid="{A953EB32-FA65-4102-AB25-33B837EBADF7}"/>
    <cellStyle name="Normal 2 2" xfId="3" xr:uid="{0BFC23F6-F9F0-4DBA-B034-9B60F839768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Enero'!$C$4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'[1]ESC_2B_12 Enero'!$B$5:$B$20</c:f>
              <c:numCache>
                <c:formatCode>General</c:formatCode>
                <c:ptCount val="16"/>
              </c:numCache>
            </c:numRef>
          </c:cat>
          <c:val>
            <c:numRef>
              <c:f>'[1]ESC_2B_12 Enero'!$C$5:$C$20</c:f>
              <c:numCache>
                <c:formatCode>General</c:formatCode>
                <c:ptCount val="16"/>
                <c:pt idx="0">
                  <c:v>3035.1300527036828</c:v>
                </c:pt>
                <c:pt idx="1">
                  <c:v>1817.4071129111039</c:v>
                </c:pt>
                <c:pt idx="2">
                  <c:v>1432.7607851140494</c:v>
                </c:pt>
                <c:pt idx="3">
                  <c:v>227.33917784320138</c:v>
                </c:pt>
                <c:pt idx="4">
                  <c:v>57.358871802811663</c:v>
                </c:pt>
                <c:pt idx="5">
                  <c:v>63.658824682395654</c:v>
                </c:pt>
                <c:pt idx="6">
                  <c:v>16.975322035200001</c:v>
                </c:pt>
                <c:pt idx="7">
                  <c:v>60.772704618434098</c:v>
                </c:pt>
                <c:pt idx="8">
                  <c:v>34.569114676716815</c:v>
                </c:pt>
                <c:pt idx="9">
                  <c:v>57.803494576075281</c:v>
                </c:pt>
                <c:pt idx="10">
                  <c:v>58.777036391167194</c:v>
                </c:pt>
                <c:pt idx="11">
                  <c:v>65.393540758258808</c:v>
                </c:pt>
                <c:pt idx="12">
                  <c:v>391.31590909090903</c:v>
                </c:pt>
                <c:pt idx="13">
                  <c:v>209.0041755352448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7-40B9-B6DE-727A657C9A1D}"/>
            </c:ext>
          </c:extLst>
        </c:ser>
        <c:ser>
          <c:idx val="1"/>
          <c:order val="1"/>
          <c:tx>
            <c:strRef>
              <c:f>'[1]ESC_2B_12 Enero'!$D$4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'[1]ESC_2B_12 Enero'!$B$5:$B$20</c:f>
              <c:numCache>
                <c:formatCode>General</c:formatCode>
                <c:ptCount val="16"/>
              </c:numCache>
            </c:numRef>
          </c:cat>
          <c:val>
            <c:numRef>
              <c:f>'[1]ESC_2B_12 Enero'!$D$5:$D$20</c:f>
              <c:numCache>
                <c:formatCode>General</c:formatCode>
                <c:ptCount val="16"/>
                <c:pt idx="0">
                  <c:v>0</c:v>
                </c:pt>
                <c:pt idx="1">
                  <c:v>177.25016822853752</c:v>
                </c:pt>
                <c:pt idx="2">
                  <c:v>672.63434667197532</c:v>
                </c:pt>
                <c:pt idx="3">
                  <c:v>429.73793825412889</c:v>
                </c:pt>
                <c:pt idx="4">
                  <c:v>286.18334160933358</c:v>
                </c:pt>
                <c:pt idx="5">
                  <c:v>359.52915653111609</c:v>
                </c:pt>
                <c:pt idx="6">
                  <c:v>185.71075672423925</c:v>
                </c:pt>
                <c:pt idx="7">
                  <c:v>129.12707718985615</c:v>
                </c:pt>
                <c:pt idx="8">
                  <c:v>693.75657864436062</c:v>
                </c:pt>
                <c:pt idx="9">
                  <c:v>360.71738920820826</c:v>
                </c:pt>
                <c:pt idx="10">
                  <c:v>345.62003751542073</c:v>
                </c:pt>
                <c:pt idx="11">
                  <c:v>190.20249208664751</c:v>
                </c:pt>
                <c:pt idx="12">
                  <c:v>433.86725568975731</c:v>
                </c:pt>
                <c:pt idx="13">
                  <c:v>1238.5000991973852</c:v>
                </c:pt>
                <c:pt idx="14">
                  <c:v>0</c:v>
                </c:pt>
                <c:pt idx="15">
                  <c:v>2025.4294851882853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7-40B9-B6DE-727A657C9A1D}"/>
            </c:ext>
          </c:extLst>
        </c:ser>
        <c:ser>
          <c:idx val="2"/>
          <c:order val="2"/>
          <c:tx>
            <c:strRef>
              <c:f>'[1]ESC_2B_12 Enero'!$E$4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'[1]ESC_2B_12 Enero'!$B$5:$B$20</c:f>
              <c:numCache>
                <c:formatCode>General</c:formatCode>
                <c:ptCount val="16"/>
              </c:numCache>
            </c:numRef>
          </c:cat>
          <c:val>
            <c:numRef>
              <c:f>'[1]ESC_2B_12 Enero'!$E$5:$E$20</c:f>
              <c:numCache>
                <c:formatCode>General</c:formatCode>
                <c:ptCount val="16"/>
                <c:pt idx="0">
                  <c:v>3035.1300527036828</c:v>
                </c:pt>
                <c:pt idx="1">
                  <c:v>4675.2869973862498</c:v>
                </c:pt>
                <c:pt idx="2">
                  <c:v>5435.4134358283236</c:v>
                </c:pt>
                <c:pt idx="3">
                  <c:v>5233.0146754173966</c:v>
                </c:pt>
                <c:pt idx="4">
                  <c:v>5004.1902056108747</c:v>
                </c:pt>
                <c:pt idx="5">
                  <c:v>4708.3198737621542</c:v>
                </c:pt>
                <c:pt idx="6">
                  <c:v>4539.5844390731154</c:v>
                </c:pt>
                <c:pt idx="7">
                  <c:v>4471.2300665016937</c:v>
                </c:pt>
                <c:pt idx="8">
                  <c:v>3812.0426025340498</c:v>
                </c:pt>
                <c:pt idx="9">
                  <c:v>3509.1287079019166</c:v>
                </c:pt>
                <c:pt idx="10">
                  <c:v>3222.2857067776631</c:v>
                </c:pt>
                <c:pt idx="11">
                  <c:v>3097.4767554492746</c:v>
                </c:pt>
                <c:pt idx="12">
                  <c:v>3054.9254088504263</c:v>
                </c:pt>
                <c:pt idx="13">
                  <c:v>2025.429485188286</c:v>
                </c:pt>
                <c:pt idx="14">
                  <c:v>2025.429485188286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D7-40B9-B6DE-727A657C9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Agosto'!$C$4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Agosto'!$B$5:$B$20</c:f>
              <c:strCache>
                <c:ptCount val="16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TRV15a_Aeroport-Parquing LE </c:v>
                </c:pt>
                <c:pt idx="15">
                  <c:v>TRV16a_Aeroport</c:v>
                </c:pt>
              </c:strCache>
            </c:strRef>
          </c:cat>
          <c:val>
            <c:numRef>
              <c:f>'[1]ESC_2B_12 Agosto'!$C$5:$C$20</c:f>
              <c:numCache>
                <c:formatCode>General</c:formatCode>
                <c:ptCount val="16"/>
                <c:pt idx="0">
                  <c:v>3444.2417440567333</c:v>
                </c:pt>
                <c:pt idx="1">
                  <c:v>2130.174652800391</c:v>
                </c:pt>
                <c:pt idx="2">
                  <c:v>1526.7530019120459</c:v>
                </c:pt>
                <c:pt idx="3">
                  <c:v>266.22563973394392</c:v>
                </c:pt>
                <c:pt idx="4">
                  <c:v>72.695656865052342</c:v>
                </c:pt>
                <c:pt idx="5">
                  <c:v>89.556391996370252</c:v>
                </c:pt>
                <c:pt idx="6">
                  <c:v>23.230446624000002</c:v>
                </c:pt>
                <c:pt idx="7">
                  <c:v>76.180970782953423</c:v>
                </c:pt>
                <c:pt idx="8">
                  <c:v>29.857584436687159</c:v>
                </c:pt>
                <c:pt idx="9">
                  <c:v>53.070219937257484</c:v>
                </c:pt>
                <c:pt idx="10">
                  <c:v>51.688043369085172</c:v>
                </c:pt>
                <c:pt idx="11">
                  <c:v>86.523686349863269</c:v>
                </c:pt>
                <c:pt idx="12">
                  <c:v>607.66363636363633</c:v>
                </c:pt>
                <c:pt idx="13">
                  <c:v>334.82442093401778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7-43B6-97BA-C23B9C87C85A}"/>
            </c:ext>
          </c:extLst>
        </c:ser>
        <c:ser>
          <c:idx val="1"/>
          <c:order val="1"/>
          <c:tx>
            <c:strRef>
              <c:f>'[1]ESC_2B_12 Agosto'!$D$4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Agosto'!$B$5:$B$20</c:f>
              <c:strCache>
                <c:ptCount val="16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TRV15a_Aeroport-Parquing LE </c:v>
                </c:pt>
                <c:pt idx="15">
                  <c:v>TRV16a_Aeroport</c:v>
                </c:pt>
              </c:strCache>
            </c:strRef>
          </c:cat>
          <c:val>
            <c:numRef>
              <c:f>'[1]ESC_2B_12 Agosto'!$D$5:$D$20</c:f>
              <c:numCache>
                <c:formatCode>General</c:formatCode>
                <c:ptCount val="16"/>
                <c:pt idx="0">
                  <c:v>0</c:v>
                </c:pt>
                <c:pt idx="1">
                  <c:v>149.0998874033493</c:v>
                </c:pt>
                <c:pt idx="2">
                  <c:v>560.21277505548778</c:v>
                </c:pt>
                <c:pt idx="3">
                  <c:v>357.90067797707775</c:v>
                </c:pt>
                <c:pt idx="4">
                  <c:v>257.85500184338082</c:v>
                </c:pt>
                <c:pt idx="5">
                  <c:v>346.9000141492769</c:v>
                </c:pt>
                <c:pt idx="6">
                  <c:v>198.80059089927011</c:v>
                </c:pt>
                <c:pt idx="7">
                  <c:v>124.08887526079646</c:v>
                </c:pt>
                <c:pt idx="8">
                  <c:v>437.10448941589078</c:v>
                </c:pt>
                <c:pt idx="9">
                  <c:v>230.32749714890181</c:v>
                </c:pt>
                <c:pt idx="10">
                  <c:v>206.06033892565915</c:v>
                </c:pt>
                <c:pt idx="11">
                  <c:v>187.79779592372986</c:v>
                </c:pt>
                <c:pt idx="12">
                  <c:v>496.73605445782482</c:v>
                </c:pt>
                <c:pt idx="13">
                  <c:v>1411.2497888533899</c:v>
                </c:pt>
                <c:pt idx="14">
                  <c:v>0</c:v>
                </c:pt>
                <c:pt idx="15">
                  <c:v>3828.5523088480013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7-43B6-97BA-C23B9C87C85A}"/>
            </c:ext>
          </c:extLst>
        </c:ser>
        <c:ser>
          <c:idx val="2"/>
          <c:order val="2"/>
          <c:tx>
            <c:strRef>
              <c:f>'[1]ESC_2B_12 Agosto'!$E$4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Agosto'!$B$5:$B$20</c:f>
              <c:strCache>
                <c:ptCount val="16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TRV15a_Aeroport-Parquing LE </c:v>
                </c:pt>
                <c:pt idx="15">
                  <c:v>TRV16a_Aeroport</c:v>
                </c:pt>
              </c:strCache>
            </c:strRef>
          </c:cat>
          <c:val>
            <c:numRef>
              <c:f>'[1]ESC_2B_12 Agosto'!$E$5:$E$20</c:f>
              <c:numCache>
                <c:formatCode>General</c:formatCode>
                <c:ptCount val="16"/>
                <c:pt idx="0">
                  <c:v>3444.2417440567333</c:v>
                </c:pt>
                <c:pt idx="1">
                  <c:v>5425.3165094537753</c:v>
                </c:pt>
                <c:pt idx="2">
                  <c:v>6391.8567363103339</c:v>
                </c:pt>
                <c:pt idx="3">
                  <c:v>6300.1816980672002</c:v>
                </c:pt>
                <c:pt idx="4">
                  <c:v>6115.0223530888716</c:v>
                </c:pt>
                <c:pt idx="5">
                  <c:v>5857.6787309359652</c:v>
                </c:pt>
                <c:pt idx="6">
                  <c:v>5682.1085866606954</c:v>
                </c:pt>
                <c:pt idx="7">
                  <c:v>5634.2006821828527</c:v>
                </c:pt>
                <c:pt idx="8">
                  <c:v>5226.9537772036492</c:v>
                </c:pt>
                <c:pt idx="9">
                  <c:v>5049.6964999920046</c:v>
                </c:pt>
                <c:pt idx="10">
                  <c:v>4895.3242044354301</c:v>
                </c:pt>
                <c:pt idx="11">
                  <c:v>4794.0500948615636</c:v>
                </c:pt>
                <c:pt idx="12">
                  <c:v>4904.9776767673748</c:v>
                </c:pt>
                <c:pt idx="13">
                  <c:v>3828.5523088480031</c:v>
                </c:pt>
                <c:pt idx="14">
                  <c:v>3828.5523088480031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7-43B6-97BA-C23B9C87C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Agosto'!$T$4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Agosto'!$S$5:$S$20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'[1]ESC_2B_12 Agosto'!$T$5:$T$20</c:f>
              <c:numCache>
                <c:formatCode>General</c:formatCode>
                <c:ptCount val="16"/>
                <c:pt idx="0">
                  <c:v>3903.189444551715</c:v>
                </c:pt>
                <c:pt idx="1">
                  <c:v>0</c:v>
                </c:pt>
                <c:pt idx="2">
                  <c:v>498.39287767622386</c:v>
                </c:pt>
                <c:pt idx="3">
                  <c:v>393.28141791783531</c:v>
                </c:pt>
                <c:pt idx="4">
                  <c:v>177.70686985440838</c:v>
                </c:pt>
                <c:pt idx="5">
                  <c:v>194.43873501577286</c:v>
                </c:pt>
                <c:pt idx="6">
                  <c:v>268.48275390076776</c:v>
                </c:pt>
                <c:pt idx="7">
                  <c:v>401.24854981310438</c:v>
                </c:pt>
                <c:pt idx="8">
                  <c:v>139.86697918731417</c:v>
                </c:pt>
                <c:pt idx="9">
                  <c:v>191.14603199999999</c:v>
                </c:pt>
                <c:pt idx="10">
                  <c:v>465.33109679370841</c:v>
                </c:pt>
                <c:pt idx="11">
                  <c:v>424.11842459899674</c:v>
                </c:pt>
                <c:pt idx="12">
                  <c:v>389.47476145821969</c:v>
                </c:pt>
                <c:pt idx="13">
                  <c:v>483.65551051625238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3-47E5-BED0-607D7BC9DF5D}"/>
            </c:ext>
          </c:extLst>
        </c:ser>
        <c:ser>
          <c:idx val="1"/>
          <c:order val="1"/>
          <c:tx>
            <c:strRef>
              <c:f>'[1]ESC_2B_12 Agosto'!$U$4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Agosto'!$S$5:$S$20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'[1]ESC_2B_12 Agosto'!$U$5:$U$20</c:f>
              <c:numCache>
                <c:formatCode>General</c:formatCode>
                <c:ptCount val="16"/>
                <c:pt idx="0">
                  <c:v>0</c:v>
                </c:pt>
                <c:pt idx="1">
                  <c:v>19.914294727106892</c:v>
                </c:pt>
                <c:pt idx="2">
                  <c:v>248.99159925733682</c:v>
                </c:pt>
                <c:pt idx="3">
                  <c:v>440.01150224454591</c:v>
                </c:pt>
                <c:pt idx="4">
                  <c:v>31.820436415754976</c:v>
                </c:pt>
                <c:pt idx="5">
                  <c:v>54.12042580835309</c:v>
                </c:pt>
                <c:pt idx="6">
                  <c:v>31.439876108475911</c:v>
                </c:pt>
                <c:pt idx="7">
                  <c:v>16.896669564376189</c:v>
                </c:pt>
                <c:pt idx="8">
                  <c:v>69.861150576390216</c:v>
                </c:pt>
                <c:pt idx="9">
                  <c:v>19.984038652224889</c:v>
                </c:pt>
                <c:pt idx="10">
                  <c:v>87.620715042890524</c:v>
                </c:pt>
                <c:pt idx="11">
                  <c:v>161.10975952677273</c:v>
                </c:pt>
                <c:pt idx="12">
                  <c:v>328.26331913349077</c:v>
                </c:pt>
                <c:pt idx="13">
                  <c:v>849.58609833878415</c:v>
                </c:pt>
                <c:pt idx="14">
                  <c:v>2163.4674474904177</c:v>
                </c:pt>
                <c:pt idx="15">
                  <c:v>3407.246120397398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3-47E5-BED0-607D7BC9DF5D}"/>
            </c:ext>
          </c:extLst>
        </c:ser>
        <c:ser>
          <c:idx val="2"/>
          <c:order val="2"/>
          <c:tx>
            <c:strRef>
              <c:f>'[1]ESC_2B_12 Agosto'!$V$4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Agosto'!$S$5:$S$20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'[1]ESC_2B_12 Agosto'!$V$5:$V$20</c:f>
              <c:numCache>
                <c:formatCode>General</c:formatCode>
                <c:ptCount val="16"/>
                <c:pt idx="0">
                  <c:v>3318.95</c:v>
                </c:pt>
                <c:pt idx="1">
                  <c:v>3303.95</c:v>
                </c:pt>
                <c:pt idx="2">
                  <c:v>3712.58</c:v>
                </c:pt>
                <c:pt idx="3">
                  <c:v>3516.86</c:v>
                </c:pt>
                <c:pt idx="4">
                  <c:v>3667.1</c:v>
                </c:pt>
                <c:pt idx="5">
                  <c:v>3854.4</c:v>
                </c:pt>
                <c:pt idx="6">
                  <c:v>4160.41</c:v>
                </c:pt>
                <c:pt idx="7">
                  <c:v>4669.84</c:v>
                </c:pt>
                <c:pt idx="8">
                  <c:v>4737.7299999999996</c:v>
                </c:pt>
                <c:pt idx="9">
                  <c:v>4907.07</c:v>
                </c:pt>
                <c:pt idx="10">
                  <c:v>5178.45</c:v>
                </c:pt>
                <c:pt idx="11">
                  <c:v>5438.21</c:v>
                </c:pt>
                <c:pt idx="12">
                  <c:v>5506.27</c:v>
                </c:pt>
                <c:pt idx="13">
                  <c:v>5180.74</c:v>
                </c:pt>
                <c:pt idx="14">
                  <c:v>3196.51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3-47E5-BED0-607D7BC9D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Agosto'!$C$67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Agosto'!$B$68:$B$92</c:f>
              <c:strCache>
                <c:ptCount val="25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TRV2_01i </c:v>
                </c:pt>
                <c:pt idx="15">
                  <c:v>TRV2_02i </c:v>
                </c:pt>
                <c:pt idx="16">
                  <c:v>TRV2_03i </c:v>
                </c:pt>
                <c:pt idx="17">
                  <c:v>TRV2_04i</c:v>
                </c:pt>
                <c:pt idx="18">
                  <c:v>TRV2_05i</c:v>
                </c:pt>
                <c:pt idx="19">
                  <c:v>TRV2_06i</c:v>
                </c:pt>
                <c:pt idx="20">
                  <c:v>TRV2_07i </c:v>
                </c:pt>
                <c:pt idx="21">
                  <c:v>TRV2_08i </c:v>
                </c:pt>
                <c:pt idx="22">
                  <c:v>TRV2_09i </c:v>
                </c:pt>
                <c:pt idx="23">
                  <c:v>TRV2_10i </c:v>
                </c:pt>
                <c:pt idx="24">
                  <c:v>TRV2_11i</c:v>
                </c:pt>
              </c:strCache>
            </c:strRef>
          </c:cat>
          <c:val>
            <c:numRef>
              <c:f>'[1]ESC_2B_12 Agosto'!$C$68:$C$92</c:f>
              <c:numCache>
                <c:formatCode>General</c:formatCode>
                <c:ptCount val="25"/>
                <c:pt idx="0">
                  <c:v>4250.5979472963172</c:v>
                </c:pt>
                <c:pt idx="1">
                  <c:v>2639.6416087322264</c:v>
                </c:pt>
                <c:pt idx="2">
                  <c:v>2092.0167877629065</c:v>
                </c:pt>
                <c:pt idx="3">
                  <c:v>347.08223399847344</c:v>
                </c:pt>
                <c:pt idx="4">
                  <c:v>115.13981755124792</c:v>
                </c:pt>
                <c:pt idx="5">
                  <c:v>147.7688932849365</c:v>
                </c:pt>
                <c:pt idx="6">
                  <c:v>35.759886623999996</c:v>
                </c:pt>
                <c:pt idx="7">
                  <c:v>133.27968880079285</c:v>
                </c:pt>
                <c:pt idx="8">
                  <c:v>92.094094714404875</c:v>
                </c:pt>
                <c:pt idx="9">
                  <c:v>124.67594980599354</c:v>
                </c:pt>
                <c:pt idx="10">
                  <c:v>179.32637097791797</c:v>
                </c:pt>
                <c:pt idx="11">
                  <c:v>94.259887133249578</c:v>
                </c:pt>
                <c:pt idx="12">
                  <c:v>784.03996304240218</c:v>
                </c:pt>
                <c:pt idx="13">
                  <c:v>1012.6333091273318</c:v>
                </c:pt>
                <c:pt idx="14">
                  <c:v>372.72223206126688</c:v>
                </c:pt>
                <c:pt idx="15">
                  <c:v>159.8795171339564</c:v>
                </c:pt>
                <c:pt idx="16">
                  <c:v>265.77013062207362</c:v>
                </c:pt>
                <c:pt idx="17">
                  <c:v>74.540732640787311</c:v>
                </c:pt>
                <c:pt idx="18">
                  <c:v>213.28445878426845</c:v>
                </c:pt>
                <c:pt idx="19">
                  <c:v>136.8531913662404</c:v>
                </c:pt>
                <c:pt idx="20">
                  <c:v>21.21381648654376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6-49F4-B5E5-437023E032CA}"/>
            </c:ext>
          </c:extLst>
        </c:ser>
        <c:ser>
          <c:idx val="1"/>
          <c:order val="1"/>
          <c:tx>
            <c:strRef>
              <c:f>'[1]ESC_2B_12 Agosto'!$D$67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Agosto'!$B$68:$B$92</c:f>
              <c:strCache>
                <c:ptCount val="25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TRV2_01i </c:v>
                </c:pt>
                <c:pt idx="15">
                  <c:v>TRV2_02i </c:v>
                </c:pt>
                <c:pt idx="16">
                  <c:v>TRV2_03i </c:v>
                </c:pt>
                <c:pt idx="17">
                  <c:v>TRV2_04i</c:v>
                </c:pt>
                <c:pt idx="18">
                  <c:v>TRV2_05i</c:v>
                </c:pt>
                <c:pt idx="19">
                  <c:v>TRV2_06i</c:v>
                </c:pt>
                <c:pt idx="20">
                  <c:v>TRV2_07i </c:v>
                </c:pt>
                <c:pt idx="21">
                  <c:v>TRV2_08i </c:v>
                </c:pt>
                <c:pt idx="22">
                  <c:v>TRV2_09i </c:v>
                </c:pt>
                <c:pt idx="23">
                  <c:v>TRV2_10i </c:v>
                </c:pt>
                <c:pt idx="24">
                  <c:v>TRV2_11i</c:v>
                </c:pt>
              </c:strCache>
            </c:strRef>
          </c:cat>
          <c:val>
            <c:numRef>
              <c:f>'[1]ESC_2B_12 Agosto'!$D$68:$D$92</c:f>
              <c:numCache>
                <c:formatCode>General</c:formatCode>
                <c:ptCount val="25"/>
                <c:pt idx="0">
                  <c:v>0</c:v>
                </c:pt>
                <c:pt idx="1">
                  <c:v>152.83416278533082</c:v>
                </c:pt>
                <c:pt idx="2">
                  <c:v>573.95214470596227</c:v>
                </c:pt>
                <c:pt idx="3">
                  <c:v>363.00914042113322</c:v>
                </c:pt>
                <c:pt idx="4">
                  <c:v>262.5859733161837</c:v>
                </c:pt>
                <c:pt idx="5">
                  <c:v>344.62310852530555</c:v>
                </c:pt>
                <c:pt idx="6">
                  <c:v>196.22791957796721</c:v>
                </c:pt>
                <c:pt idx="7">
                  <c:v>122.32106992655646</c:v>
                </c:pt>
                <c:pt idx="8">
                  <c:v>405.54050066559716</c:v>
                </c:pt>
                <c:pt idx="9">
                  <c:v>210.98272625874495</c:v>
                </c:pt>
                <c:pt idx="10">
                  <c:v>192.75250190222354</c:v>
                </c:pt>
                <c:pt idx="11">
                  <c:v>175.31546763472377</c:v>
                </c:pt>
                <c:pt idx="12">
                  <c:v>340.03924411465823</c:v>
                </c:pt>
                <c:pt idx="13">
                  <c:v>197.23240995930851</c:v>
                </c:pt>
                <c:pt idx="14">
                  <c:v>307.70532300690047</c:v>
                </c:pt>
                <c:pt idx="15">
                  <c:v>155.09654246870031</c:v>
                </c:pt>
                <c:pt idx="16">
                  <c:v>1445.4620186515899</c:v>
                </c:pt>
                <c:pt idx="17">
                  <c:v>2241.5430601466578</c:v>
                </c:pt>
                <c:pt idx="18">
                  <c:v>1933.3754606125544</c:v>
                </c:pt>
                <c:pt idx="19">
                  <c:v>704.96474300590535</c:v>
                </c:pt>
                <c:pt idx="20">
                  <c:v>1617.7504947974242</c:v>
                </c:pt>
                <c:pt idx="21">
                  <c:v>970.69665297458505</c:v>
                </c:pt>
                <c:pt idx="22">
                  <c:v>170.30842113976732</c:v>
                </c:pt>
                <c:pt idx="23">
                  <c:v>132.56879973188057</c:v>
                </c:pt>
                <c:pt idx="24">
                  <c:v>75.692631617674365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6-49F4-B5E5-437023E032CA}"/>
            </c:ext>
          </c:extLst>
        </c:ser>
        <c:ser>
          <c:idx val="2"/>
          <c:order val="2"/>
          <c:tx>
            <c:strRef>
              <c:f>'[1]ESC_2B_12 Agosto'!$E$67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Agosto'!$B$68:$B$92</c:f>
              <c:strCache>
                <c:ptCount val="25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TRV2_01i </c:v>
                </c:pt>
                <c:pt idx="15">
                  <c:v>TRV2_02i </c:v>
                </c:pt>
                <c:pt idx="16">
                  <c:v>TRV2_03i </c:v>
                </c:pt>
                <c:pt idx="17">
                  <c:v>TRV2_04i</c:v>
                </c:pt>
                <c:pt idx="18">
                  <c:v>TRV2_05i</c:v>
                </c:pt>
                <c:pt idx="19">
                  <c:v>TRV2_06i</c:v>
                </c:pt>
                <c:pt idx="20">
                  <c:v>TRV2_07i </c:v>
                </c:pt>
                <c:pt idx="21">
                  <c:v>TRV2_08i </c:v>
                </c:pt>
                <c:pt idx="22">
                  <c:v>TRV2_09i </c:v>
                </c:pt>
                <c:pt idx="23">
                  <c:v>TRV2_10i </c:v>
                </c:pt>
                <c:pt idx="24">
                  <c:v>TRV2_11i</c:v>
                </c:pt>
              </c:strCache>
            </c:strRef>
          </c:cat>
          <c:val>
            <c:numRef>
              <c:f>'[1]ESC_2B_12 Agosto'!$E$68:$E$92</c:f>
              <c:numCache>
                <c:formatCode>General</c:formatCode>
                <c:ptCount val="25"/>
                <c:pt idx="0">
                  <c:v>4250.5979472963172</c:v>
                </c:pt>
                <c:pt idx="1">
                  <c:v>6737.4053932432134</c:v>
                </c:pt>
                <c:pt idx="2">
                  <c:v>8255.4700363001593</c:v>
                </c:pt>
                <c:pt idx="3">
                  <c:v>8239.5431298775002</c:v>
                </c:pt>
                <c:pt idx="4">
                  <c:v>8092.0969741125646</c:v>
                </c:pt>
                <c:pt idx="5">
                  <c:v>7895.2427588721948</c:v>
                </c:pt>
                <c:pt idx="6">
                  <c:v>7734.774725918227</c:v>
                </c:pt>
                <c:pt idx="7">
                  <c:v>7745.733344792463</c:v>
                </c:pt>
                <c:pt idx="8">
                  <c:v>7432.2869388412701</c:v>
                </c:pt>
                <c:pt idx="9">
                  <c:v>7345.9801623885187</c:v>
                </c:pt>
                <c:pt idx="10">
                  <c:v>7332.554031464213</c:v>
                </c:pt>
                <c:pt idx="11">
                  <c:v>7251.4984509627384</c:v>
                </c:pt>
                <c:pt idx="12">
                  <c:v>7695.4991698904832</c:v>
                </c:pt>
                <c:pt idx="13">
                  <c:v>8510.9000690585071</c:v>
                </c:pt>
                <c:pt idx="14">
                  <c:v>8575.916978112873</c:v>
                </c:pt>
                <c:pt idx="15">
                  <c:v>8580.69995277813</c:v>
                </c:pt>
                <c:pt idx="16">
                  <c:v>7401.0080647486138</c:v>
                </c:pt>
                <c:pt idx="17">
                  <c:v>5234.0057372427436</c:v>
                </c:pt>
                <c:pt idx="18">
                  <c:v>3513.9147354144575</c:v>
                </c:pt>
                <c:pt idx="19">
                  <c:v>2945.8031837747926</c:v>
                </c:pt>
                <c:pt idx="20">
                  <c:v>1349.2665054639122</c:v>
                </c:pt>
                <c:pt idx="21">
                  <c:v>378.5698524893271</c:v>
                </c:pt>
                <c:pt idx="22">
                  <c:v>208.26143134955979</c:v>
                </c:pt>
                <c:pt idx="23">
                  <c:v>75.692631617679211</c:v>
                </c:pt>
                <c:pt idx="24">
                  <c:v>4.8459014578838833E-12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46-49F4-B5E5-437023E03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Agosto'!$T$67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Agosto'!$S$68:$S$92</c:f>
              <c:strCache>
                <c:ptCount val="25"/>
                <c:pt idx="0">
                  <c:v>TRV2_11v </c:v>
                </c:pt>
                <c:pt idx="1">
                  <c:v>TRV2_10v </c:v>
                </c:pt>
                <c:pt idx="2">
                  <c:v>TRV2_09v</c:v>
                </c:pt>
                <c:pt idx="3">
                  <c:v>TRV2_08v </c:v>
                </c:pt>
                <c:pt idx="4">
                  <c:v>TRV2_07v</c:v>
                </c:pt>
                <c:pt idx="5">
                  <c:v>TRV2_06v</c:v>
                </c:pt>
                <c:pt idx="6">
                  <c:v>TRV2_05v</c:v>
                </c:pt>
                <c:pt idx="7">
                  <c:v>TRV2_04v</c:v>
                </c:pt>
                <c:pt idx="8">
                  <c:v>TRV2_03v </c:v>
                </c:pt>
                <c:pt idx="9">
                  <c:v>TRV2_02v </c:v>
                </c:pt>
                <c:pt idx="10">
                  <c:v>TRV2_01v</c:v>
                </c:pt>
                <c:pt idx="11">
                  <c:v>TRV14b_Gran Via de Can Pastilla </c:v>
                </c:pt>
                <c:pt idx="12">
                  <c:v>TRV13b_Can Pastilla-Virgili </c:v>
                </c:pt>
                <c:pt idx="13">
                  <c:v>TRV12b_Can Pastilla-Antoni Llobrés i Morey </c:v>
                </c:pt>
                <c:pt idx="14">
                  <c:v>TRV11b_Darwin</c:v>
                </c:pt>
                <c:pt idx="15">
                  <c:v>TRV10b_Cardenal Rosell-Guasp </c:v>
                </c:pt>
                <c:pt idx="16">
                  <c:v>TRV09b_Cardenal Rosell-Ciutat Jardí</c:v>
                </c:pt>
                <c:pt idx="17">
                  <c:v>TRV08b_Llucmajor(Repsol-BP)</c:v>
                </c:pt>
                <c:pt idx="18">
                  <c:v>TRV07b_Llucmajor (Pavelló Josep Amengual)</c:v>
                </c:pt>
                <c:pt idx="19">
                  <c:v>TRV06b_Ciutat de la Plata</c:v>
                </c:pt>
                <c:pt idx="20">
                  <c:v>TRV05b_Av. Mexic </c:v>
                </c:pt>
                <c:pt idx="21">
                  <c:v>TRV04b_Manuel Azaña </c:v>
                </c:pt>
                <c:pt idx="22">
                  <c:v>TRV03b_Gabriel Alomar-Perez Galdos </c:v>
                </c:pt>
                <c:pt idx="23">
                  <c:v>TRV02b_Gabriel Alomar-Ctra.Manacor </c:v>
                </c:pt>
                <c:pt idx="24">
                  <c:v>TRV01b_Plaça Espanya</c:v>
                </c:pt>
              </c:strCache>
            </c:strRef>
          </c:cat>
          <c:val>
            <c:numRef>
              <c:f>'[1]ESC_2B_12 Agosto'!$T$68:$T$92</c:f>
              <c:numCache>
                <c:formatCode>General</c:formatCode>
                <c:ptCount val="25"/>
                <c:pt idx="0">
                  <c:v>238.52678997297156</c:v>
                </c:pt>
                <c:pt idx="1">
                  <c:v>417.29789575494198</c:v>
                </c:pt>
                <c:pt idx="2">
                  <c:v>536.68527743918605</c:v>
                </c:pt>
                <c:pt idx="3">
                  <c:v>1542.2444585717312</c:v>
                </c:pt>
                <c:pt idx="4">
                  <c:v>1073.5087425937697</c:v>
                </c:pt>
                <c:pt idx="5">
                  <c:v>537.52124488166191</c:v>
                </c:pt>
                <c:pt idx="6">
                  <c:v>1684.8247244487413</c:v>
                </c:pt>
                <c:pt idx="7">
                  <c:v>1827.5676872607983</c:v>
                </c:pt>
                <c:pt idx="8">
                  <c:v>1010.5368097658862</c:v>
                </c:pt>
                <c:pt idx="9">
                  <c:v>66.834265929387328</c:v>
                </c:pt>
                <c:pt idx="10">
                  <c:v>116.48902850467289</c:v>
                </c:pt>
                <c:pt idx="11">
                  <c:v>499.01089727056467</c:v>
                </c:pt>
                <c:pt idx="12">
                  <c:v>393.28141791783531</c:v>
                </c:pt>
                <c:pt idx="13">
                  <c:v>177.70686985440838</c:v>
                </c:pt>
                <c:pt idx="14">
                  <c:v>194.43873501577286</c:v>
                </c:pt>
                <c:pt idx="15">
                  <c:v>268.48275390076776</c:v>
                </c:pt>
                <c:pt idx="16">
                  <c:v>401.24854981310438</c:v>
                </c:pt>
                <c:pt idx="17">
                  <c:v>139.86697918731417</c:v>
                </c:pt>
                <c:pt idx="18">
                  <c:v>191.14603199999999</c:v>
                </c:pt>
                <c:pt idx="19">
                  <c:v>465.33109679370841</c:v>
                </c:pt>
                <c:pt idx="20">
                  <c:v>424.11842459899674</c:v>
                </c:pt>
                <c:pt idx="21">
                  <c:v>389.47476145821969</c:v>
                </c:pt>
                <c:pt idx="22">
                  <c:v>483.65551051625238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B-42B3-85A5-DE2B1C9ECFF2}"/>
            </c:ext>
          </c:extLst>
        </c:ser>
        <c:ser>
          <c:idx val="1"/>
          <c:order val="1"/>
          <c:tx>
            <c:strRef>
              <c:f>'[1]ESC_2B_12 Agosto'!$U$67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Agosto'!$S$68:$S$92</c:f>
              <c:strCache>
                <c:ptCount val="25"/>
                <c:pt idx="0">
                  <c:v>TRV2_11v </c:v>
                </c:pt>
                <c:pt idx="1">
                  <c:v>TRV2_10v </c:v>
                </c:pt>
                <c:pt idx="2">
                  <c:v>TRV2_09v</c:v>
                </c:pt>
                <c:pt idx="3">
                  <c:v>TRV2_08v </c:v>
                </c:pt>
                <c:pt idx="4">
                  <c:v>TRV2_07v</c:v>
                </c:pt>
                <c:pt idx="5">
                  <c:v>TRV2_06v</c:v>
                </c:pt>
                <c:pt idx="6">
                  <c:v>TRV2_05v</c:v>
                </c:pt>
                <c:pt idx="7">
                  <c:v>TRV2_04v</c:v>
                </c:pt>
                <c:pt idx="8">
                  <c:v>TRV2_03v </c:v>
                </c:pt>
                <c:pt idx="9">
                  <c:v>TRV2_02v </c:v>
                </c:pt>
                <c:pt idx="10">
                  <c:v>TRV2_01v</c:v>
                </c:pt>
                <c:pt idx="11">
                  <c:v>TRV14b_Gran Via de Can Pastilla </c:v>
                </c:pt>
                <c:pt idx="12">
                  <c:v>TRV13b_Can Pastilla-Virgili </c:v>
                </c:pt>
                <c:pt idx="13">
                  <c:v>TRV12b_Can Pastilla-Antoni Llobrés i Morey </c:v>
                </c:pt>
                <c:pt idx="14">
                  <c:v>TRV11b_Darwin</c:v>
                </c:pt>
                <c:pt idx="15">
                  <c:v>TRV10b_Cardenal Rosell-Guasp </c:v>
                </c:pt>
                <c:pt idx="16">
                  <c:v>TRV09b_Cardenal Rosell-Ciutat Jardí</c:v>
                </c:pt>
                <c:pt idx="17">
                  <c:v>TRV08b_Llucmajor(Repsol-BP)</c:v>
                </c:pt>
                <c:pt idx="18">
                  <c:v>TRV07b_Llucmajor (Pavelló Josep Amengual)</c:v>
                </c:pt>
                <c:pt idx="19">
                  <c:v>TRV06b_Ciutat de la Plata</c:v>
                </c:pt>
                <c:pt idx="20">
                  <c:v>TRV05b_Av. Mexic </c:v>
                </c:pt>
                <c:pt idx="21">
                  <c:v>TRV04b_Manuel Azaña </c:v>
                </c:pt>
                <c:pt idx="22">
                  <c:v>TRV03b_Gabriel Alomar-Perez Galdos </c:v>
                </c:pt>
                <c:pt idx="23">
                  <c:v>TRV02b_Gabriel Alomar-Ctra.Manacor </c:v>
                </c:pt>
                <c:pt idx="24">
                  <c:v>TRV01b_Plaça Espanya</c:v>
                </c:pt>
              </c:strCache>
            </c:strRef>
          </c:cat>
          <c:val>
            <c:numRef>
              <c:f>'[1]ESC_2B_12 Agosto'!$U$68:$U$92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44.854081198809958</c:v>
                </c:pt>
                <c:pt idx="5">
                  <c:v>154.90773286479362</c:v>
                </c:pt>
                <c:pt idx="6">
                  <c:v>208.87503053063523</c:v>
                </c:pt>
                <c:pt idx="7">
                  <c:v>105.2828832677005</c:v>
                </c:pt>
                <c:pt idx="8">
                  <c:v>206.04259428341373</c:v>
                </c:pt>
                <c:pt idx="9">
                  <c:v>118.07540511132561</c:v>
                </c:pt>
                <c:pt idx="10">
                  <c:v>236.07518022460604</c:v>
                </c:pt>
                <c:pt idx="11">
                  <c:v>325.42984795897445</c:v>
                </c:pt>
                <c:pt idx="12">
                  <c:v>653.16721981847525</c:v>
                </c:pt>
                <c:pt idx="13">
                  <c:v>50.230585287465857</c:v>
                </c:pt>
                <c:pt idx="14">
                  <c:v>267.99520849346248</c:v>
                </c:pt>
                <c:pt idx="15">
                  <c:v>89.732849612475093</c:v>
                </c:pt>
                <c:pt idx="16">
                  <c:v>54.044838837797307</c:v>
                </c:pt>
                <c:pt idx="17">
                  <c:v>88.284523730918195</c:v>
                </c:pt>
                <c:pt idx="18">
                  <c:v>26.154704517823525</c:v>
                </c:pt>
                <c:pt idx="19">
                  <c:v>132.16756695649772</c:v>
                </c:pt>
                <c:pt idx="20">
                  <c:v>182.40550286145145</c:v>
                </c:pt>
                <c:pt idx="21">
                  <c:v>390.07790051098397</c:v>
                </c:pt>
                <c:pt idx="22">
                  <c:v>1411.1768992730881</c:v>
                </c:pt>
                <c:pt idx="23">
                  <c:v>2821.3950221183059</c:v>
                </c:pt>
                <c:pt idx="24">
                  <c:v>5513.4233759916851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B-42B3-85A5-DE2B1C9ECFF2}"/>
            </c:ext>
          </c:extLst>
        </c:ser>
        <c:ser>
          <c:idx val="2"/>
          <c:order val="2"/>
          <c:tx>
            <c:strRef>
              <c:f>'[1]ESC_2B_12 Agosto'!$V$67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Agosto'!$S$68:$S$92</c:f>
              <c:strCache>
                <c:ptCount val="25"/>
                <c:pt idx="0">
                  <c:v>TRV2_11v </c:v>
                </c:pt>
                <c:pt idx="1">
                  <c:v>TRV2_10v </c:v>
                </c:pt>
                <c:pt idx="2">
                  <c:v>TRV2_09v</c:v>
                </c:pt>
                <c:pt idx="3">
                  <c:v>TRV2_08v </c:v>
                </c:pt>
                <c:pt idx="4">
                  <c:v>TRV2_07v</c:v>
                </c:pt>
                <c:pt idx="5">
                  <c:v>TRV2_06v</c:v>
                </c:pt>
                <c:pt idx="6">
                  <c:v>TRV2_05v</c:v>
                </c:pt>
                <c:pt idx="7">
                  <c:v>TRV2_04v</c:v>
                </c:pt>
                <c:pt idx="8">
                  <c:v>TRV2_03v </c:v>
                </c:pt>
                <c:pt idx="9">
                  <c:v>TRV2_02v </c:v>
                </c:pt>
                <c:pt idx="10">
                  <c:v>TRV2_01v</c:v>
                </c:pt>
                <c:pt idx="11">
                  <c:v>TRV14b_Gran Via de Can Pastilla </c:v>
                </c:pt>
                <c:pt idx="12">
                  <c:v>TRV13b_Can Pastilla-Virgili </c:v>
                </c:pt>
                <c:pt idx="13">
                  <c:v>TRV12b_Can Pastilla-Antoni Llobrés i Morey </c:v>
                </c:pt>
                <c:pt idx="14">
                  <c:v>TRV11b_Darwin</c:v>
                </c:pt>
                <c:pt idx="15">
                  <c:v>TRV10b_Cardenal Rosell-Guasp </c:v>
                </c:pt>
                <c:pt idx="16">
                  <c:v>TRV09b_Cardenal Rosell-Ciutat Jardí</c:v>
                </c:pt>
                <c:pt idx="17">
                  <c:v>TRV08b_Llucmajor(Repsol-BP)</c:v>
                </c:pt>
                <c:pt idx="18">
                  <c:v>TRV07b_Llucmajor (Pavelló Josep Amengual)</c:v>
                </c:pt>
                <c:pt idx="19">
                  <c:v>TRV06b_Ciutat de la Plata</c:v>
                </c:pt>
                <c:pt idx="20">
                  <c:v>TRV05b_Av. Mexic </c:v>
                </c:pt>
                <c:pt idx="21">
                  <c:v>TRV04b_Manuel Azaña </c:v>
                </c:pt>
                <c:pt idx="22">
                  <c:v>TRV03b_Gabriel Alomar-Perez Galdos </c:v>
                </c:pt>
                <c:pt idx="23">
                  <c:v>TRV02b_Gabriel Alomar-Ctra.Manacor </c:v>
                </c:pt>
                <c:pt idx="24">
                  <c:v>TRV01b_Plaça Espanya</c:v>
                </c:pt>
              </c:strCache>
            </c:strRef>
          </c:cat>
          <c:val>
            <c:numRef>
              <c:f>'[1]ESC_2B_12 Agosto'!$V$68:$V$92</c:f>
              <c:numCache>
                <c:formatCode>General</c:formatCode>
                <c:ptCount val="25"/>
                <c:pt idx="0">
                  <c:v>238.52678997297156</c:v>
                </c:pt>
                <c:pt idx="1">
                  <c:v>655.82468572791356</c:v>
                </c:pt>
                <c:pt idx="2">
                  <c:v>1192.5099631670996</c:v>
                </c:pt>
                <c:pt idx="3">
                  <c:v>2734.7544217388308</c:v>
                </c:pt>
                <c:pt idx="4">
                  <c:v>3763.4090831337903</c:v>
                </c:pt>
                <c:pt idx="5">
                  <c:v>4146.0225951506591</c:v>
                </c:pt>
                <c:pt idx="6">
                  <c:v>5621.9722890687653</c:v>
                </c:pt>
                <c:pt idx="7">
                  <c:v>7344.2570930618631</c:v>
                </c:pt>
                <c:pt idx="8">
                  <c:v>8148.7513085443352</c:v>
                </c:pt>
                <c:pt idx="9">
                  <c:v>8097.5101693623965</c:v>
                </c:pt>
                <c:pt idx="10">
                  <c:v>7977.9240176424637</c:v>
                </c:pt>
                <c:pt idx="11">
                  <c:v>8151.5050669540542</c:v>
                </c:pt>
                <c:pt idx="12">
                  <c:v>7891.619265053414</c:v>
                </c:pt>
                <c:pt idx="13">
                  <c:v>8019.095549620356</c:v>
                </c:pt>
                <c:pt idx="14">
                  <c:v>7945.539076142667</c:v>
                </c:pt>
                <c:pt idx="15">
                  <c:v>8124.2889804309598</c:v>
                </c:pt>
                <c:pt idx="16">
                  <c:v>8471.4926914062671</c:v>
                </c:pt>
                <c:pt idx="17">
                  <c:v>8523.075146862664</c:v>
                </c:pt>
                <c:pt idx="18">
                  <c:v>8688.0664743448415</c:v>
                </c:pt>
                <c:pt idx="19">
                  <c:v>9021.2300041820527</c:v>
                </c:pt>
                <c:pt idx="20">
                  <c:v>9262.9429259195986</c:v>
                </c:pt>
                <c:pt idx="21">
                  <c:v>9262.3397868668344</c:v>
                </c:pt>
                <c:pt idx="22">
                  <c:v>8334.8183981099974</c:v>
                </c:pt>
                <c:pt idx="23">
                  <c:v>5513.4233759916915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6B-42B3-85A5-DE2B1C9EC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Enero'!$T$4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Enero'!$S$5:$S$20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'[1]ESC_2B_12 Enero'!$T$5:$T$20</c:f>
              <c:numCache>
                <c:formatCode>General</c:formatCode>
                <c:ptCount val="16"/>
                <c:pt idx="0">
                  <c:v>1662.8572515071546</c:v>
                </c:pt>
                <c:pt idx="1">
                  <c:v>0</c:v>
                </c:pt>
                <c:pt idx="2">
                  <c:v>311.10691448603984</c:v>
                </c:pt>
                <c:pt idx="3">
                  <c:v>253.26063034152779</c:v>
                </c:pt>
                <c:pt idx="4">
                  <c:v>134.30867230803341</c:v>
                </c:pt>
                <c:pt idx="5">
                  <c:v>221.10592429022086</c:v>
                </c:pt>
                <c:pt idx="6">
                  <c:v>292.42843589531907</c:v>
                </c:pt>
                <c:pt idx="7">
                  <c:v>464.56561687930559</c:v>
                </c:pt>
                <c:pt idx="8">
                  <c:v>111.57766204162539</c:v>
                </c:pt>
                <c:pt idx="9">
                  <c:v>139.67727359999998</c:v>
                </c:pt>
                <c:pt idx="10">
                  <c:v>330.76846944948579</c:v>
                </c:pt>
                <c:pt idx="11">
                  <c:v>334.64109679816681</c:v>
                </c:pt>
                <c:pt idx="12">
                  <c:v>332.58581761349177</c:v>
                </c:pt>
                <c:pt idx="13">
                  <c:v>453.87999768408042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C-446F-BE9B-D8E90A54643C}"/>
            </c:ext>
          </c:extLst>
        </c:ser>
        <c:ser>
          <c:idx val="1"/>
          <c:order val="1"/>
          <c:tx>
            <c:strRef>
              <c:f>'[1]ESC_2B_12 Enero'!$U$4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Enero'!$S$5:$S$20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'[1]ESC_2B_12 Enero'!$U$5:$U$20</c:f>
              <c:numCache>
                <c:formatCode>General</c:formatCode>
                <c:ptCount val="16"/>
                <c:pt idx="0">
                  <c:v>0</c:v>
                </c:pt>
                <c:pt idx="1">
                  <c:v>5.6483038765703553</c:v>
                </c:pt>
                <c:pt idx="2">
                  <c:v>117.15138595917642</c:v>
                </c:pt>
                <c:pt idx="3">
                  <c:v>206.04676545150841</c:v>
                </c:pt>
                <c:pt idx="4">
                  <c:v>17.278356249404922</c:v>
                </c:pt>
                <c:pt idx="5">
                  <c:v>48.667191944532782</c:v>
                </c:pt>
                <c:pt idx="6">
                  <c:v>26.398101664824228</c:v>
                </c:pt>
                <c:pt idx="7">
                  <c:v>14.377836438794294</c:v>
                </c:pt>
                <c:pt idx="8">
                  <c:v>38.975418497795637</c:v>
                </c:pt>
                <c:pt idx="9">
                  <c:v>10.008597637132517</c:v>
                </c:pt>
                <c:pt idx="10">
                  <c:v>48.686344948315522</c:v>
                </c:pt>
                <c:pt idx="11">
                  <c:v>95.865252406469367</c:v>
                </c:pt>
                <c:pt idx="12">
                  <c:v>211.31684195422093</c:v>
                </c:pt>
                <c:pt idx="13">
                  <c:v>546.89507151417763</c:v>
                </c:pt>
                <c:pt idx="14">
                  <c:v>1378.8921082595471</c:v>
                </c:pt>
                <c:pt idx="15">
                  <c:v>2276.5561860919802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C-446F-BE9B-D8E90A54643C}"/>
            </c:ext>
          </c:extLst>
        </c:ser>
        <c:ser>
          <c:idx val="2"/>
          <c:order val="2"/>
          <c:tx>
            <c:strRef>
              <c:f>'[1]ESC_2B_12 Enero'!$V$4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Enero'!$S$5:$S$20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'[1]ESC_2B_12 Enero'!$V$5:$V$20</c:f>
              <c:numCache>
                <c:formatCode>General</c:formatCode>
                <c:ptCount val="16"/>
                <c:pt idx="0">
                  <c:v>3318.95</c:v>
                </c:pt>
                <c:pt idx="1">
                  <c:v>3303.95</c:v>
                </c:pt>
                <c:pt idx="2">
                  <c:v>3712.58</c:v>
                </c:pt>
                <c:pt idx="3">
                  <c:v>3516.86</c:v>
                </c:pt>
                <c:pt idx="4">
                  <c:v>3667.1</c:v>
                </c:pt>
                <c:pt idx="5">
                  <c:v>3854.4</c:v>
                </c:pt>
                <c:pt idx="6">
                  <c:v>4160.41</c:v>
                </c:pt>
                <c:pt idx="7">
                  <c:v>4669.84</c:v>
                </c:pt>
                <c:pt idx="8">
                  <c:v>4737.7299999999996</c:v>
                </c:pt>
                <c:pt idx="9">
                  <c:v>4907.07</c:v>
                </c:pt>
                <c:pt idx="10">
                  <c:v>5178.45</c:v>
                </c:pt>
                <c:pt idx="11">
                  <c:v>5438.21</c:v>
                </c:pt>
                <c:pt idx="12">
                  <c:v>5506.27</c:v>
                </c:pt>
                <c:pt idx="13">
                  <c:v>5180.74</c:v>
                </c:pt>
                <c:pt idx="14">
                  <c:v>3196.51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5C-446F-BE9B-D8E90A54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Enero'!$C$67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Enero'!$B$68:$B$92</c:f>
              <c:strCache>
                <c:ptCount val="25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TRV2_01i </c:v>
                </c:pt>
                <c:pt idx="15">
                  <c:v>TRV2_02i </c:v>
                </c:pt>
                <c:pt idx="16">
                  <c:v>TRV2_03i </c:v>
                </c:pt>
                <c:pt idx="17">
                  <c:v>TRV2_04i</c:v>
                </c:pt>
                <c:pt idx="18">
                  <c:v>TRV2_05i</c:v>
                </c:pt>
                <c:pt idx="19">
                  <c:v>TRV2_06i</c:v>
                </c:pt>
                <c:pt idx="20">
                  <c:v>TRV2_07i </c:v>
                </c:pt>
                <c:pt idx="21">
                  <c:v>TRV2_08i </c:v>
                </c:pt>
                <c:pt idx="22">
                  <c:v>TRV2_09i </c:v>
                </c:pt>
                <c:pt idx="23">
                  <c:v>TRV2_10i </c:v>
                </c:pt>
                <c:pt idx="24">
                  <c:v>TRV2_11i</c:v>
                </c:pt>
              </c:strCache>
            </c:strRef>
          </c:cat>
          <c:val>
            <c:numRef>
              <c:f>'[1]ESC_2B_12 Enero'!$C$68:$C$92</c:f>
              <c:numCache>
                <c:formatCode>General</c:formatCode>
                <c:ptCount val="25"/>
                <c:pt idx="0">
                  <c:v>3745.706175840116</c:v>
                </c:pt>
                <c:pt idx="1">
                  <c:v>2252.0704717518724</c:v>
                </c:pt>
                <c:pt idx="2">
                  <c:v>1963.2249692996688</c:v>
                </c:pt>
                <c:pt idx="3">
                  <c:v>296.38538872532985</c:v>
                </c:pt>
                <c:pt idx="4">
                  <c:v>90.848481451662849</c:v>
                </c:pt>
                <c:pt idx="5">
                  <c:v>105.03766243194192</c:v>
                </c:pt>
                <c:pt idx="6">
                  <c:v>26.131034035199999</c:v>
                </c:pt>
                <c:pt idx="7">
                  <c:v>106.32270862239841</c:v>
                </c:pt>
                <c:pt idx="8">
                  <c:v>106.62655339655865</c:v>
                </c:pt>
                <c:pt idx="9">
                  <c:v>135.7956608602328</c:v>
                </c:pt>
                <c:pt idx="10">
                  <c:v>203.92090599369087</c:v>
                </c:pt>
                <c:pt idx="11">
                  <c:v>71.240466410464862</c:v>
                </c:pt>
                <c:pt idx="12">
                  <c:v>504.89661145025565</c:v>
                </c:pt>
                <c:pt idx="13">
                  <c:v>632.10619256291477</c:v>
                </c:pt>
                <c:pt idx="14">
                  <c:v>212.81566804257531</c:v>
                </c:pt>
                <c:pt idx="15">
                  <c:v>91.287461059190036</c:v>
                </c:pt>
                <c:pt idx="16">
                  <c:v>153.76397720401343</c:v>
                </c:pt>
                <c:pt idx="17">
                  <c:v>33.48193250161539</c:v>
                </c:pt>
                <c:pt idx="18">
                  <c:v>116.60884602189441</c:v>
                </c:pt>
                <c:pt idx="19">
                  <c:v>87.251895144956876</c:v>
                </c:pt>
                <c:pt idx="20">
                  <c:v>10.892138164865436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9-44AA-8D19-3AE1227EFFBD}"/>
            </c:ext>
          </c:extLst>
        </c:ser>
        <c:ser>
          <c:idx val="1"/>
          <c:order val="1"/>
          <c:tx>
            <c:strRef>
              <c:f>'[1]ESC_2B_12 Enero'!$D$67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Enero'!$B$68:$B$92</c:f>
              <c:strCache>
                <c:ptCount val="25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TRV2_01i </c:v>
                </c:pt>
                <c:pt idx="15">
                  <c:v>TRV2_02i </c:v>
                </c:pt>
                <c:pt idx="16">
                  <c:v>TRV2_03i </c:v>
                </c:pt>
                <c:pt idx="17">
                  <c:v>TRV2_04i</c:v>
                </c:pt>
                <c:pt idx="18">
                  <c:v>TRV2_05i</c:v>
                </c:pt>
                <c:pt idx="19">
                  <c:v>TRV2_06i</c:v>
                </c:pt>
                <c:pt idx="20">
                  <c:v>TRV2_07i </c:v>
                </c:pt>
                <c:pt idx="21">
                  <c:v>TRV2_08i </c:v>
                </c:pt>
                <c:pt idx="22">
                  <c:v>TRV2_09i </c:v>
                </c:pt>
                <c:pt idx="23">
                  <c:v>TRV2_10i </c:v>
                </c:pt>
                <c:pt idx="24">
                  <c:v>TRV2_11i</c:v>
                </c:pt>
              </c:strCache>
            </c:strRef>
          </c:cat>
          <c:val>
            <c:numRef>
              <c:f>'[1]ESC_2B_12 Enero'!$D$68:$D$92</c:f>
              <c:numCache>
                <c:formatCode>General</c:formatCode>
                <c:ptCount val="25"/>
                <c:pt idx="0">
                  <c:v>0</c:v>
                </c:pt>
                <c:pt idx="1">
                  <c:v>174.66972853360477</c:v>
                </c:pt>
                <c:pt idx="2">
                  <c:v>662.50563595724839</c:v>
                </c:pt>
                <c:pt idx="3">
                  <c:v>419.03142882249625</c:v>
                </c:pt>
                <c:pt idx="4">
                  <c:v>280.17422292768185</c:v>
                </c:pt>
                <c:pt idx="5">
                  <c:v>343.36976896207108</c:v>
                </c:pt>
                <c:pt idx="6">
                  <c:v>176.22521562035354</c:v>
                </c:pt>
                <c:pt idx="7">
                  <c:v>122.3696185520392</c:v>
                </c:pt>
                <c:pt idx="8">
                  <c:v>618.79093489049865</c:v>
                </c:pt>
                <c:pt idx="9">
                  <c:v>317.65526130869642</c:v>
                </c:pt>
                <c:pt idx="10">
                  <c:v>310.80814366932708</c:v>
                </c:pt>
                <c:pt idx="11">
                  <c:v>170.70011312265629</c:v>
                </c:pt>
                <c:pt idx="12">
                  <c:v>285.52760069469997</c:v>
                </c:pt>
                <c:pt idx="13">
                  <c:v>166.40190717660727</c:v>
                </c:pt>
                <c:pt idx="14">
                  <c:v>263.01828096366376</c:v>
                </c:pt>
                <c:pt idx="15">
                  <c:v>132.57237666509465</c:v>
                </c:pt>
                <c:pt idx="16">
                  <c:v>1105.4545688828398</c:v>
                </c:pt>
                <c:pt idx="17">
                  <c:v>1381.4558038573628</c:v>
                </c:pt>
                <c:pt idx="18">
                  <c:v>1441.4017053426642</c:v>
                </c:pt>
                <c:pt idx="19">
                  <c:v>603.54145038836987</c:v>
                </c:pt>
                <c:pt idx="20">
                  <c:v>1092.2529494711951</c:v>
                </c:pt>
                <c:pt idx="21">
                  <c:v>655.38306782349173</c:v>
                </c:pt>
                <c:pt idx="22">
                  <c:v>100.36914224638086</c:v>
                </c:pt>
                <c:pt idx="23">
                  <c:v>78.127767427315803</c:v>
                </c:pt>
                <c:pt idx="24">
                  <c:v>44.608507665058156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9-44AA-8D19-3AE1227EFFBD}"/>
            </c:ext>
          </c:extLst>
        </c:ser>
        <c:ser>
          <c:idx val="2"/>
          <c:order val="2"/>
          <c:tx>
            <c:strRef>
              <c:f>'[1]ESC_2B_12 Enero'!$E$67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Enero'!$B$68:$B$92</c:f>
              <c:strCache>
                <c:ptCount val="25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TRV2_01i </c:v>
                </c:pt>
                <c:pt idx="15">
                  <c:v>TRV2_02i </c:v>
                </c:pt>
                <c:pt idx="16">
                  <c:v>TRV2_03i </c:v>
                </c:pt>
                <c:pt idx="17">
                  <c:v>TRV2_04i</c:v>
                </c:pt>
                <c:pt idx="18">
                  <c:v>TRV2_05i</c:v>
                </c:pt>
                <c:pt idx="19">
                  <c:v>TRV2_06i</c:v>
                </c:pt>
                <c:pt idx="20">
                  <c:v>TRV2_07i </c:v>
                </c:pt>
                <c:pt idx="21">
                  <c:v>TRV2_08i </c:v>
                </c:pt>
                <c:pt idx="22">
                  <c:v>TRV2_09i </c:v>
                </c:pt>
                <c:pt idx="23">
                  <c:v>TRV2_10i </c:v>
                </c:pt>
                <c:pt idx="24">
                  <c:v>TRV2_11i</c:v>
                </c:pt>
              </c:strCache>
            </c:strRef>
          </c:cat>
          <c:val>
            <c:numRef>
              <c:f>'[1]ESC_2B_12 Enero'!$E$68:$E$92</c:f>
              <c:numCache>
                <c:formatCode>General</c:formatCode>
                <c:ptCount val="25"/>
                <c:pt idx="0">
                  <c:v>3745.706175840116</c:v>
                </c:pt>
                <c:pt idx="1">
                  <c:v>5823.1069190583839</c:v>
                </c:pt>
                <c:pt idx="2">
                  <c:v>7123.8262524008042</c:v>
                </c:pt>
                <c:pt idx="3">
                  <c:v>7001.1802123036377</c:v>
                </c:pt>
                <c:pt idx="4">
                  <c:v>6811.8544708276195</c:v>
                </c:pt>
                <c:pt idx="5">
                  <c:v>6573.5223642974897</c:v>
                </c:pt>
                <c:pt idx="6">
                  <c:v>6423.4281827123359</c:v>
                </c:pt>
                <c:pt idx="7">
                  <c:v>6407.3812727826953</c:v>
                </c:pt>
                <c:pt idx="8">
                  <c:v>5895.2168912887555</c:v>
                </c:pt>
                <c:pt idx="9">
                  <c:v>5713.3572908402921</c:v>
                </c:pt>
                <c:pt idx="10">
                  <c:v>5606.4700531646558</c:v>
                </c:pt>
                <c:pt idx="11">
                  <c:v>5507.0104064524648</c:v>
                </c:pt>
                <c:pt idx="12">
                  <c:v>5726.3794172080206</c:v>
                </c:pt>
                <c:pt idx="13">
                  <c:v>6192.0837025943283</c:v>
                </c:pt>
                <c:pt idx="14">
                  <c:v>6141.8810896732402</c:v>
                </c:pt>
                <c:pt idx="15">
                  <c:v>6100.5961740673356</c:v>
                </c:pt>
                <c:pt idx="16">
                  <c:v>5148.9055823885101</c:v>
                </c:pt>
                <c:pt idx="17">
                  <c:v>3800.9317110327625</c:v>
                </c:pt>
                <c:pt idx="18">
                  <c:v>2476.1388517119926</c:v>
                </c:pt>
                <c:pt idx="19">
                  <c:v>1959.8492964685797</c:v>
                </c:pt>
                <c:pt idx="20">
                  <c:v>878.48848516225007</c:v>
                </c:pt>
                <c:pt idx="21">
                  <c:v>223.10541733875834</c:v>
                </c:pt>
                <c:pt idx="22">
                  <c:v>122.73627509237748</c:v>
                </c:pt>
                <c:pt idx="23">
                  <c:v>44.60850766506168</c:v>
                </c:pt>
                <c:pt idx="24">
                  <c:v>3.5242919693700969E-12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9-44AA-8D19-3AE1227EF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Enero'!$T$67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Enero'!$S$68:$S$92</c:f>
              <c:strCache>
                <c:ptCount val="25"/>
                <c:pt idx="0">
                  <c:v>TRV2_11v </c:v>
                </c:pt>
                <c:pt idx="1">
                  <c:v>TRV2_10v </c:v>
                </c:pt>
                <c:pt idx="2">
                  <c:v>TRV2_09v</c:v>
                </c:pt>
                <c:pt idx="3">
                  <c:v>TRV2_08v </c:v>
                </c:pt>
                <c:pt idx="4">
                  <c:v>TRV2_07v</c:v>
                </c:pt>
                <c:pt idx="5">
                  <c:v>TRV2_06v</c:v>
                </c:pt>
                <c:pt idx="6">
                  <c:v>TRV2_05v</c:v>
                </c:pt>
                <c:pt idx="7">
                  <c:v>TRV2_04v</c:v>
                </c:pt>
                <c:pt idx="8">
                  <c:v>TRV2_03v </c:v>
                </c:pt>
                <c:pt idx="9">
                  <c:v>TRV2_02v </c:v>
                </c:pt>
                <c:pt idx="10">
                  <c:v>TRV2_01v</c:v>
                </c:pt>
                <c:pt idx="11">
                  <c:v>TRV14b_Gran Via de Can Pastilla </c:v>
                </c:pt>
                <c:pt idx="12">
                  <c:v>TRV13b_Can Pastilla-Virgili </c:v>
                </c:pt>
                <c:pt idx="13">
                  <c:v>TRV12b_Can Pastilla-Antoni Llobrés i Morey </c:v>
                </c:pt>
                <c:pt idx="14">
                  <c:v>TRV11b_Darwin</c:v>
                </c:pt>
                <c:pt idx="15">
                  <c:v>TRV10b_Cardenal Rosell-Guasp </c:v>
                </c:pt>
                <c:pt idx="16">
                  <c:v>TRV09b_Cardenal Rosell-Ciutat Jardí</c:v>
                </c:pt>
                <c:pt idx="17">
                  <c:v>TRV08b_Llucmajor(Repsol-BP)</c:v>
                </c:pt>
                <c:pt idx="18">
                  <c:v>TRV07b_Llucmajor (Pavelló Josep Amengual)</c:v>
                </c:pt>
                <c:pt idx="19">
                  <c:v>TRV06b_Ciutat de la Plata</c:v>
                </c:pt>
                <c:pt idx="20">
                  <c:v>TRV05b_Av. Mexic </c:v>
                </c:pt>
                <c:pt idx="21">
                  <c:v>TRV04b_Manuel Azaña </c:v>
                </c:pt>
                <c:pt idx="22">
                  <c:v>TRV03b_Gabriel Alomar-Perez Galdos </c:v>
                </c:pt>
                <c:pt idx="23">
                  <c:v>TRV02b_Gabriel Alomar-Ctra.Manacor </c:v>
                </c:pt>
                <c:pt idx="24">
                  <c:v>TRV01b_Plaça Espanya</c:v>
                </c:pt>
              </c:strCache>
            </c:strRef>
          </c:cat>
          <c:val>
            <c:numRef>
              <c:f>'[1]ESC_2B_12 Enero'!$T$68:$T$92</c:f>
              <c:numCache>
                <c:formatCode>General</c:formatCode>
                <c:ptCount val="25"/>
                <c:pt idx="0">
                  <c:v>106.96825480947587</c:v>
                </c:pt>
                <c:pt idx="1">
                  <c:v>187.13884360591445</c:v>
                </c:pt>
                <c:pt idx="2">
                  <c:v>240.6785733213207</c:v>
                </c:pt>
                <c:pt idx="3">
                  <c:v>791.85844458571728</c:v>
                </c:pt>
                <c:pt idx="4">
                  <c:v>551.18821042593765</c:v>
                </c:pt>
                <c:pt idx="5">
                  <c:v>342.70115901857525</c:v>
                </c:pt>
                <c:pt idx="6">
                  <c:v>921.14290927237005</c:v>
                </c:pt>
                <c:pt idx="7">
                  <c:v>820.90014116009741</c:v>
                </c:pt>
                <c:pt idx="8">
                  <c:v>584.65621632107025</c:v>
                </c:pt>
                <c:pt idx="9">
                  <c:v>38.160801069574248</c:v>
                </c:pt>
                <c:pt idx="10">
                  <c:v>66.512507943925229</c:v>
                </c:pt>
                <c:pt idx="11">
                  <c:v>311.492694816577</c:v>
                </c:pt>
                <c:pt idx="12">
                  <c:v>253.26063034152779</c:v>
                </c:pt>
                <c:pt idx="13">
                  <c:v>134.30867230803341</c:v>
                </c:pt>
                <c:pt idx="14">
                  <c:v>221.10592429022086</c:v>
                </c:pt>
                <c:pt idx="15">
                  <c:v>292.42843589531907</c:v>
                </c:pt>
                <c:pt idx="16">
                  <c:v>464.56561687930559</c:v>
                </c:pt>
                <c:pt idx="17">
                  <c:v>111.57766204162539</c:v>
                </c:pt>
                <c:pt idx="18">
                  <c:v>139.67727359999998</c:v>
                </c:pt>
                <c:pt idx="19">
                  <c:v>330.76846944948579</c:v>
                </c:pt>
                <c:pt idx="20">
                  <c:v>334.64109679816681</c:v>
                </c:pt>
                <c:pt idx="21">
                  <c:v>332.58581761349177</c:v>
                </c:pt>
                <c:pt idx="22">
                  <c:v>453.87999768408042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4-4E3C-AADA-D05CBE038B92}"/>
            </c:ext>
          </c:extLst>
        </c:ser>
        <c:ser>
          <c:idx val="1"/>
          <c:order val="1"/>
          <c:tx>
            <c:strRef>
              <c:f>'[1]ESC_2B_12 Enero'!$U$67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Enero'!$S$68:$S$92</c:f>
              <c:strCache>
                <c:ptCount val="25"/>
                <c:pt idx="0">
                  <c:v>TRV2_11v </c:v>
                </c:pt>
                <c:pt idx="1">
                  <c:v>TRV2_10v </c:v>
                </c:pt>
                <c:pt idx="2">
                  <c:v>TRV2_09v</c:v>
                </c:pt>
                <c:pt idx="3">
                  <c:v>TRV2_08v </c:v>
                </c:pt>
                <c:pt idx="4">
                  <c:v>TRV2_07v</c:v>
                </c:pt>
                <c:pt idx="5">
                  <c:v>TRV2_06v</c:v>
                </c:pt>
                <c:pt idx="6">
                  <c:v>TRV2_05v</c:v>
                </c:pt>
                <c:pt idx="7">
                  <c:v>TRV2_04v</c:v>
                </c:pt>
                <c:pt idx="8">
                  <c:v>TRV2_03v </c:v>
                </c:pt>
                <c:pt idx="9">
                  <c:v>TRV2_02v </c:v>
                </c:pt>
                <c:pt idx="10">
                  <c:v>TRV2_01v</c:v>
                </c:pt>
                <c:pt idx="11">
                  <c:v>TRV14b_Gran Via de Can Pastilla </c:v>
                </c:pt>
                <c:pt idx="12">
                  <c:v>TRV13b_Can Pastilla-Virgili </c:v>
                </c:pt>
                <c:pt idx="13">
                  <c:v>TRV12b_Can Pastilla-Antoni Llobrés i Morey </c:v>
                </c:pt>
                <c:pt idx="14">
                  <c:v>TRV11b_Darwin</c:v>
                </c:pt>
                <c:pt idx="15">
                  <c:v>TRV10b_Cardenal Rosell-Guasp </c:v>
                </c:pt>
                <c:pt idx="16">
                  <c:v>TRV09b_Cardenal Rosell-Ciutat Jardí</c:v>
                </c:pt>
                <c:pt idx="17">
                  <c:v>TRV08b_Llucmajor(Repsol-BP)</c:v>
                </c:pt>
                <c:pt idx="18">
                  <c:v>TRV07b_Llucmajor (Pavelló Josep Amengual)</c:v>
                </c:pt>
                <c:pt idx="19">
                  <c:v>TRV06b_Ciutat de la Plata</c:v>
                </c:pt>
                <c:pt idx="20">
                  <c:v>TRV05b_Av. Mexic </c:v>
                </c:pt>
                <c:pt idx="21">
                  <c:v>TRV04b_Manuel Azaña </c:v>
                </c:pt>
                <c:pt idx="22">
                  <c:v>TRV03b_Gabriel Alomar-Perez Galdos </c:v>
                </c:pt>
                <c:pt idx="23">
                  <c:v>TRV02b_Gabriel Alomar-Ctra.Manacor </c:v>
                </c:pt>
                <c:pt idx="24">
                  <c:v>TRV01b_Plaça Espanya</c:v>
                </c:pt>
              </c:strCache>
            </c:strRef>
          </c:cat>
          <c:val>
            <c:numRef>
              <c:f>'[1]ESC_2B_12 Enero'!$U$68:$U$92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16.532990683870608</c:v>
                </c:pt>
                <c:pt idx="5">
                  <c:v>72.402001815203235</c:v>
                </c:pt>
                <c:pt idx="6">
                  <c:v>85.014523940074838</c:v>
                </c:pt>
                <c:pt idx="7">
                  <c:v>35.423009085392778</c:v>
                </c:pt>
                <c:pt idx="8">
                  <c:v>86.025854505279767</c:v>
                </c:pt>
                <c:pt idx="9">
                  <c:v>55.099561344318829</c:v>
                </c:pt>
                <c:pt idx="10">
                  <c:v>110.16383015914913</c:v>
                </c:pt>
                <c:pt idx="11">
                  <c:v>149.89086739398226</c:v>
                </c:pt>
                <c:pt idx="12">
                  <c:v>299.42027578443515</c:v>
                </c:pt>
                <c:pt idx="13">
                  <c:v>26.70051169352697</c:v>
                </c:pt>
                <c:pt idx="14">
                  <c:v>235.91587516698235</c:v>
                </c:pt>
                <c:pt idx="15">
                  <c:v>73.756174657031636</c:v>
                </c:pt>
                <c:pt idx="16">
                  <c:v>45.019607799341863</c:v>
                </c:pt>
                <c:pt idx="17">
                  <c:v>48.216389291130064</c:v>
                </c:pt>
                <c:pt idx="18">
                  <c:v>12.823153482036892</c:v>
                </c:pt>
                <c:pt idx="19">
                  <c:v>71.8919605491661</c:v>
                </c:pt>
                <c:pt idx="20">
                  <c:v>106.25083702723147</c:v>
                </c:pt>
                <c:pt idx="21">
                  <c:v>245.82053245687166</c:v>
                </c:pt>
                <c:pt idx="22">
                  <c:v>889.26894042233209</c:v>
                </c:pt>
                <c:pt idx="23">
                  <c:v>1760.3493736539685</c:v>
                </c:pt>
                <c:pt idx="24">
                  <c:v>3606.2120823404857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4-4E3C-AADA-D05CBE038B92}"/>
            </c:ext>
          </c:extLst>
        </c:ser>
        <c:ser>
          <c:idx val="2"/>
          <c:order val="2"/>
          <c:tx>
            <c:strRef>
              <c:f>'[1]ESC_2B_12 Enero'!$V$67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Enero'!$S$68:$S$92</c:f>
              <c:strCache>
                <c:ptCount val="25"/>
                <c:pt idx="0">
                  <c:v>TRV2_11v </c:v>
                </c:pt>
                <c:pt idx="1">
                  <c:v>TRV2_10v </c:v>
                </c:pt>
                <c:pt idx="2">
                  <c:v>TRV2_09v</c:v>
                </c:pt>
                <c:pt idx="3">
                  <c:v>TRV2_08v </c:v>
                </c:pt>
                <c:pt idx="4">
                  <c:v>TRV2_07v</c:v>
                </c:pt>
                <c:pt idx="5">
                  <c:v>TRV2_06v</c:v>
                </c:pt>
                <c:pt idx="6">
                  <c:v>TRV2_05v</c:v>
                </c:pt>
                <c:pt idx="7">
                  <c:v>TRV2_04v</c:v>
                </c:pt>
                <c:pt idx="8">
                  <c:v>TRV2_03v </c:v>
                </c:pt>
                <c:pt idx="9">
                  <c:v>TRV2_02v </c:v>
                </c:pt>
                <c:pt idx="10">
                  <c:v>TRV2_01v</c:v>
                </c:pt>
                <c:pt idx="11">
                  <c:v>TRV14b_Gran Via de Can Pastilla </c:v>
                </c:pt>
                <c:pt idx="12">
                  <c:v>TRV13b_Can Pastilla-Virgili </c:v>
                </c:pt>
                <c:pt idx="13">
                  <c:v>TRV12b_Can Pastilla-Antoni Llobrés i Morey </c:v>
                </c:pt>
                <c:pt idx="14">
                  <c:v>TRV11b_Darwin</c:v>
                </c:pt>
                <c:pt idx="15">
                  <c:v>TRV10b_Cardenal Rosell-Guasp </c:v>
                </c:pt>
                <c:pt idx="16">
                  <c:v>TRV09b_Cardenal Rosell-Ciutat Jardí</c:v>
                </c:pt>
                <c:pt idx="17">
                  <c:v>TRV08b_Llucmajor(Repsol-BP)</c:v>
                </c:pt>
                <c:pt idx="18">
                  <c:v>TRV07b_Llucmajor (Pavelló Josep Amengual)</c:v>
                </c:pt>
                <c:pt idx="19">
                  <c:v>TRV06b_Ciutat de la Plata</c:v>
                </c:pt>
                <c:pt idx="20">
                  <c:v>TRV05b_Av. Mexic </c:v>
                </c:pt>
                <c:pt idx="21">
                  <c:v>TRV04b_Manuel Azaña </c:v>
                </c:pt>
                <c:pt idx="22">
                  <c:v>TRV03b_Gabriel Alomar-Perez Galdos </c:v>
                </c:pt>
                <c:pt idx="23">
                  <c:v>TRV02b_Gabriel Alomar-Ctra.Manacor </c:v>
                </c:pt>
                <c:pt idx="24">
                  <c:v>TRV01b_Plaça Espanya</c:v>
                </c:pt>
              </c:strCache>
            </c:strRef>
          </c:cat>
          <c:val>
            <c:numRef>
              <c:f>'[1]ESC_2B_12 Enero'!$V$68:$V$92</c:f>
              <c:numCache>
                <c:formatCode>General</c:formatCode>
                <c:ptCount val="25"/>
                <c:pt idx="0">
                  <c:v>106.96825480947587</c:v>
                </c:pt>
                <c:pt idx="1">
                  <c:v>294.10709841539028</c:v>
                </c:pt>
                <c:pt idx="2">
                  <c:v>534.78567173671104</c:v>
                </c:pt>
                <c:pt idx="3">
                  <c:v>1326.6441163224283</c:v>
                </c:pt>
                <c:pt idx="4">
                  <c:v>1861.2993360644955</c:v>
                </c:pt>
                <c:pt idx="5">
                  <c:v>2131.5984932678675</c:v>
                </c:pt>
                <c:pt idx="6">
                  <c:v>2967.7268786001628</c:v>
                </c:pt>
                <c:pt idx="7">
                  <c:v>3753.2040106748673</c:v>
                </c:pt>
                <c:pt idx="8">
                  <c:v>4251.8343724906572</c:v>
                </c:pt>
                <c:pt idx="9">
                  <c:v>4234.8956122159125</c:v>
                </c:pt>
                <c:pt idx="10">
                  <c:v>4191.2442900006881</c:v>
                </c:pt>
                <c:pt idx="11">
                  <c:v>4352.8461174232825</c:v>
                </c:pt>
                <c:pt idx="12">
                  <c:v>4306.6864719803752</c:v>
                </c:pt>
                <c:pt idx="13">
                  <c:v>4414.2946325948815</c:v>
                </c:pt>
                <c:pt idx="14">
                  <c:v>4399.4846817181206</c:v>
                </c:pt>
                <c:pt idx="15">
                  <c:v>4618.1569429564079</c:v>
                </c:pt>
                <c:pt idx="16">
                  <c:v>5037.7029520363722</c:v>
                </c:pt>
                <c:pt idx="17">
                  <c:v>5101.0642247868673</c:v>
                </c:pt>
                <c:pt idx="18">
                  <c:v>5227.9183449048305</c:v>
                </c:pt>
                <c:pt idx="19">
                  <c:v>5486.7948538051496</c:v>
                </c:pt>
                <c:pt idx="20">
                  <c:v>5715.1851135760844</c:v>
                </c:pt>
                <c:pt idx="21">
                  <c:v>5801.9503987327043</c:v>
                </c:pt>
                <c:pt idx="22">
                  <c:v>5366.5614559944524</c:v>
                </c:pt>
                <c:pt idx="23">
                  <c:v>3606.2120823404839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4-4E3C-AADA-D05CBE038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 ESC_1B_10 MAYO'!$T$4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 ESC_1B_10 MAYO'!$S$5:$S$20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 ESC_1B_10 MAYO'!$T$5:$T$20</c:f>
              <c:numCache>
                <c:formatCode>General</c:formatCode>
                <c:ptCount val="16"/>
                <c:pt idx="0">
                  <c:v>2867.62</c:v>
                </c:pt>
                <c:pt idx="1">
                  <c:v>0</c:v>
                </c:pt>
                <c:pt idx="2">
                  <c:v>989.70799999999997</c:v>
                </c:pt>
                <c:pt idx="3">
                  <c:v>745.81899999999996</c:v>
                </c:pt>
                <c:pt idx="4">
                  <c:v>356.87799999999999</c:v>
                </c:pt>
                <c:pt idx="5">
                  <c:v>208.482</c:v>
                </c:pt>
                <c:pt idx="6">
                  <c:v>679.50900000000001</c:v>
                </c:pt>
                <c:pt idx="7">
                  <c:v>1049.9000000000001</c:v>
                </c:pt>
                <c:pt idx="8">
                  <c:v>290.19400000000002</c:v>
                </c:pt>
                <c:pt idx="9">
                  <c:v>342.053</c:v>
                </c:pt>
                <c:pt idx="10">
                  <c:v>671.46900000000005</c:v>
                </c:pt>
                <c:pt idx="11">
                  <c:v>666.35500000000002</c:v>
                </c:pt>
                <c:pt idx="12">
                  <c:v>1136.55</c:v>
                </c:pt>
                <c:pt idx="13">
                  <c:v>640.39200000000005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C-4779-BCB8-9E9117636CFA}"/>
            </c:ext>
          </c:extLst>
        </c:ser>
        <c:ser>
          <c:idx val="1"/>
          <c:order val="1"/>
          <c:tx>
            <c:strRef>
              <c:f>'[1] ESC_1B_10 MAYO'!$U$4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 ESC_1B_10 MAYO'!$S$5:$S$20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 ESC_1B_10 MAYO'!$U$5:$U$20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47</c:v>
                </c:pt>
                <c:pt idx="3">
                  <c:v>105</c:v>
                </c:pt>
                <c:pt idx="4">
                  <c:v>34</c:v>
                </c:pt>
                <c:pt idx="5">
                  <c:v>99.985500000000002</c:v>
                </c:pt>
                <c:pt idx="6">
                  <c:v>98.009900000000002</c:v>
                </c:pt>
                <c:pt idx="7">
                  <c:v>56.153700000000001</c:v>
                </c:pt>
                <c:pt idx="8">
                  <c:v>141.70140000000001</c:v>
                </c:pt>
                <c:pt idx="9">
                  <c:v>35.200000000000003</c:v>
                </c:pt>
                <c:pt idx="10">
                  <c:v>121.7205</c:v>
                </c:pt>
                <c:pt idx="11">
                  <c:v>227.41300000000001</c:v>
                </c:pt>
                <c:pt idx="12">
                  <c:v>488.20499999999998</c:v>
                </c:pt>
                <c:pt idx="13">
                  <c:v>1455.35</c:v>
                </c:pt>
                <c:pt idx="14">
                  <c:v>2943.7</c:v>
                </c:pt>
                <c:pt idx="15">
                  <c:v>4791.42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3C-4779-BCB8-9E9117636CFA}"/>
            </c:ext>
          </c:extLst>
        </c:ser>
        <c:ser>
          <c:idx val="2"/>
          <c:order val="2"/>
          <c:tx>
            <c:strRef>
              <c:f>'[1] ESC_1B_10 MAYO'!$V$4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 ESC_1B_10 MAYO'!$S$5:$S$20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 ESC_1B_10 MAYO'!$V$5:$V$20</c:f>
              <c:numCache>
                <c:formatCode>General</c:formatCode>
                <c:ptCount val="16"/>
                <c:pt idx="0">
                  <c:v>2867.62</c:v>
                </c:pt>
                <c:pt idx="1">
                  <c:v>2867.62</c:v>
                </c:pt>
                <c:pt idx="2">
                  <c:v>3810.328</c:v>
                </c:pt>
                <c:pt idx="3">
                  <c:v>4451.1469999999999</c:v>
                </c:pt>
                <c:pt idx="4">
                  <c:v>4774.0249999999996</c:v>
                </c:pt>
                <c:pt idx="5">
                  <c:v>4882.5214999999998</c:v>
                </c:pt>
                <c:pt idx="6">
                  <c:v>5464.0205999999998</c:v>
                </c:pt>
                <c:pt idx="7">
                  <c:v>6457.7668999999996</c:v>
                </c:pt>
                <c:pt idx="8">
                  <c:v>6606.2595000000001</c:v>
                </c:pt>
                <c:pt idx="9">
                  <c:v>6913.1125000000002</c:v>
                </c:pt>
                <c:pt idx="10">
                  <c:v>7462.8609999999999</c:v>
                </c:pt>
                <c:pt idx="11">
                  <c:v>7901.8029999999999</c:v>
                </c:pt>
                <c:pt idx="12">
                  <c:v>8550.1479999999992</c:v>
                </c:pt>
                <c:pt idx="13">
                  <c:v>7735.1899999999987</c:v>
                </c:pt>
                <c:pt idx="14">
                  <c:v>4791.4899999999989</c:v>
                </c:pt>
                <c:pt idx="15">
                  <c:v>6.9999999998799467E-2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3C-4779-BCB8-9E9117636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MAYO'!$C$4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MAYO'!$B$5:$B$20</c:f>
              <c:strCache>
                <c:ptCount val="16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TRV15a_Aeroport-Parquing LE </c:v>
                </c:pt>
                <c:pt idx="15">
                  <c:v>TRV16a_Aeroport</c:v>
                </c:pt>
              </c:strCache>
            </c:strRef>
          </c:cat>
          <c:val>
            <c:numRef>
              <c:f>'[1]ESC_2B_12 MAYO'!$C$5:$C$20</c:f>
              <c:numCache>
                <c:formatCode>General</c:formatCode>
                <c:ptCount val="16"/>
                <c:pt idx="0">
                  <c:v>3278.23</c:v>
                </c:pt>
                <c:pt idx="1">
                  <c:v>2017.17</c:v>
                </c:pt>
                <c:pt idx="2">
                  <c:v>1541.49</c:v>
                </c:pt>
                <c:pt idx="3">
                  <c:v>262.80599999999998</c:v>
                </c:pt>
                <c:pt idx="4">
                  <c:v>71.080100000000002</c:v>
                </c:pt>
                <c:pt idx="5">
                  <c:v>65.223990000000015</c:v>
                </c:pt>
                <c:pt idx="6">
                  <c:v>20.950980000000001</c:v>
                </c:pt>
                <c:pt idx="7">
                  <c:v>78.918480000000002</c:v>
                </c:pt>
                <c:pt idx="8">
                  <c:v>39.491700000000002</c:v>
                </c:pt>
                <c:pt idx="9">
                  <c:v>68.336299999999994</c:v>
                </c:pt>
                <c:pt idx="10">
                  <c:v>68.764099999999999</c:v>
                </c:pt>
                <c:pt idx="11">
                  <c:v>88</c:v>
                </c:pt>
                <c:pt idx="12">
                  <c:v>578.54999999999995</c:v>
                </c:pt>
                <c:pt idx="13">
                  <c:v>306.10000000000002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D-4887-8150-904FEDBB728E}"/>
            </c:ext>
          </c:extLst>
        </c:ser>
        <c:ser>
          <c:idx val="1"/>
          <c:order val="1"/>
          <c:tx>
            <c:strRef>
              <c:f>'[1]ESC_2B_12 MAYO'!$D$4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MAYO'!$B$5:$B$20</c:f>
              <c:strCache>
                <c:ptCount val="16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TRV15a_Aeroport-Parquing LE </c:v>
                </c:pt>
                <c:pt idx="15">
                  <c:v>TRV16a_Aeroport</c:v>
                </c:pt>
              </c:strCache>
            </c:strRef>
          </c:cat>
          <c:val>
            <c:numRef>
              <c:f>'[1]ESC_2B_12 MAYO'!$D$5:$D$20</c:f>
              <c:numCache>
                <c:formatCode>General</c:formatCode>
                <c:ptCount val="16"/>
                <c:pt idx="0">
                  <c:v>0</c:v>
                </c:pt>
                <c:pt idx="1">
                  <c:v>151.316</c:v>
                </c:pt>
                <c:pt idx="2">
                  <c:v>593.82799999999997</c:v>
                </c:pt>
                <c:pt idx="3">
                  <c:v>381.73599999999999</c:v>
                </c:pt>
                <c:pt idx="4">
                  <c:v>274.387</c:v>
                </c:pt>
                <c:pt idx="5">
                  <c:v>266.21699999999998</c:v>
                </c:pt>
                <c:pt idx="6">
                  <c:v>193.17599999999999</c:v>
                </c:pt>
                <c:pt idx="7">
                  <c:v>136.20599999999999</c:v>
                </c:pt>
                <c:pt idx="8">
                  <c:v>609.54999999999995</c:v>
                </c:pt>
                <c:pt idx="9">
                  <c:v>321.87400000000002</c:v>
                </c:pt>
                <c:pt idx="10">
                  <c:v>300.70100000000002</c:v>
                </c:pt>
                <c:pt idx="11">
                  <c:v>199.18199999999999</c:v>
                </c:pt>
                <c:pt idx="12">
                  <c:v>498.56299999999999</c:v>
                </c:pt>
                <c:pt idx="13">
                  <c:v>1367.23</c:v>
                </c:pt>
                <c:pt idx="14">
                  <c:v>0</c:v>
                </c:pt>
                <c:pt idx="15">
                  <c:v>3191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D-4887-8150-904FEDBB728E}"/>
            </c:ext>
          </c:extLst>
        </c:ser>
        <c:ser>
          <c:idx val="2"/>
          <c:order val="2"/>
          <c:tx>
            <c:strRef>
              <c:f>'[1]ESC_2B_12 MAYO'!$E$4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MAYO'!$B$5:$B$20</c:f>
              <c:strCache>
                <c:ptCount val="16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TRV15a_Aeroport-Parquing LE </c:v>
                </c:pt>
                <c:pt idx="15">
                  <c:v>TRV16a_Aeroport</c:v>
                </c:pt>
              </c:strCache>
            </c:strRef>
          </c:cat>
          <c:val>
            <c:numRef>
              <c:f>'[1]ESC_2B_12 MAYO'!$E$5:$E$20</c:f>
              <c:numCache>
                <c:formatCode>General</c:formatCode>
                <c:ptCount val="16"/>
                <c:pt idx="0">
                  <c:v>3278.23</c:v>
                </c:pt>
                <c:pt idx="1">
                  <c:v>5144.0839999999998</c:v>
                </c:pt>
                <c:pt idx="2">
                  <c:v>6091.7459999999992</c:v>
                </c:pt>
                <c:pt idx="3">
                  <c:v>5972.8159999999989</c:v>
                </c:pt>
                <c:pt idx="4">
                  <c:v>5769.5090999999993</c:v>
                </c:pt>
                <c:pt idx="5">
                  <c:v>5568.5160900000001</c:v>
                </c:pt>
                <c:pt idx="6">
                  <c:v>5396.2910699999993</c:v>
                </c:pt>
                <c:pt idx="7">
                  <c:v>5339.0035499999994</c:v>
                </c:pt>
                <c:pt idx="8">
                  <c:v>4768.9452499999989</c:v>
                </c:pt>
                <c:pt idx="9">
                  <c:v>4515.407549999999</c:v>
                </c:pt>
                <c:pt idx="10">
                  <c:v>4283.4706499999993</c:v>
                </c:pt>
                <c:pt idx="11">
                  <c:v>4172.2886499999995</c:v>
                </c:pt>
                <c:pt idx="12">
                  <c:v>4252.2756499999996</c:v>
                </c:pt>
                <c:pt idx="13">
                  <c:v>3191.1456499999999</c:v>
                </c:pt>
                <c:pt idx="14">
                  <c:v>3191.1456499999999</c:v>
                </c:pt>
                <c:pt idx="15">
                  <c:v>0.14564999999993233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D-4887-8150-904FEDBB7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MAYO'!$T$4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MAYO'!$S$5:$S$20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'[1]ESC_2B_12 MAYO'!$T$5:$T$20</c:f>
              <c:numCache>
                <c:formatCode>General</c:formatCode>
                <c:ptCount val="16"/>
                <c:pt idx="0">
                  <c:v>3318.95</c:v>
                </c:pt>
                <c:pt idx="1">
                  <c:v>0</c:v>
                </c:pt>
                <c:pt idx="2">
                  <c:v>455.63600000000002</c:v>
                </c:pt>
                <c:pt idx="3">
                  <c:v>374.43900000000002</c:v>
                </c:pt>
                <c:pt idx="4">
                  <c:v>180.739</c:v>
                </c:pt>
                <c:pt idx="5">
                  <c:v>258.67500000000001</c:v>
                </c:pt>
                <c:pt idx="6">
                  <c:v>345.714</c:v>
                </c:pt>
                <c:pt idx="7">
                  <c:v>530.71900000000005</c:v>
                </c:pt>
                <c:pt idx="8">
                  <c:v>144.893</c:v>
                </c:pt>
                <c:pt idx="9">
                  <c:v>172.39</c:v>
                </c:pt>
                <c:pt idx="10">
                  <c:v>338.90100000000001</c:v>
                </c:pt>
                <c:pt idx="11">
                  <c:v>414.69299999999998</c:v>
                </c:pt>
                <c:pt idx="12">
                  <c:v>384.47199999999998</c:v>
                </c:pt>
                <c:pt idx="13">
                  <c:v>488.32400000000001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C-4168-AB63-EEBDA0150D9D}"/>
            </c:ext>
          </c:extLst>
        </c:ser>
        <c:ser>
          <c:idx val="1"/>
          <c:order val="1"/>
          <c:tx>
            <c:strRef>
              <c:f>'[1]ESC_2B_12 MAYO'!$U$4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MAYO'!$S$5:$S$20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'[1]ESC_2B_12 MAYO'!$U$5:$U$20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218</c:v>
                </c:pt>
                <c:pt idx="3">
                  <c:v>399.10989999999998</c:v>
                </c:pt>
                <c:pt idx="4">
                  <c:v>30.5</c:v>
                </c:pt>
                <c:pt idx="5">
                  <c:v>71.3733</c:v>
                </c:pt>
                <c:pt idx="6">
                  <c:v>39.7059</c:v>
                </c:pt>
                <c:pt idx="7">
                  <c:v>21.2941</c:v>
                </c:pt>
                <c:pt idx="8">
                  <c:v>69.3</c:v>
                </c:pt>
                <c:pt idx="9">
                  <c:v>17.549019999999999</c:v>
                </c:pt>
                <c:pt idx="10">
                  <c:v>60.76764</c:v>
                </c:pt>
                <c:pt idx="11">
                  <c:v>154.93299999999999</c:v>
                </c:pt>
                <c:pt idx="12">
                  <c:v>316.41500000000002</c:v>
                </c:pt>
                <c:pt idx="13">
                  <c:v>813.85900000000004</c:v>
                </c:pt>
                <c:pt idx="14">
                  <c:v>1984.23</c:v>
                </c:pt>
                <c:pt idx="15">
                  <c:v>3196.51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C-4168-AB63-EEBDA0150D9D}"/>
            </c:ext>
          </c:extLst>
        </c:ser>
        <c:ser>
          <c:idx val="2"/>
          <c:order val="2"/>
          <c:tx>
            <c:strRef>
              <c:f>'[1]ESC_2B_12 MAYO'!$V$4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MAYO'!$S$5:$S$20</c:f>
              <c:strCache>
                <c:ptCount val="16"/>
                <c:pt idx="0">
                  <c:v>TRV16b_Aeroport</c:v>
                </c:pt>
                <c:pt idx="1">
                  <c:v>TRV15b_Aeroport-Parquing LE</c:v>
                </c:pt>
                <c:pt idx="2">
                  <c:v>TRV14b_Gran Via de Can Pastilla </c:v>
                </c:pt>
                <c:pt idx="3">
                  <c:v>TRV13b_Can Pastilla-Virgili </c:v>
                </c:pt>
                <c:pt idx="4">
                  <c:v>TRV12b_Can Pastilla-Antoni Llobrés i Morey </c:v>
                </c:pt>
                <c:pt idx="5">
                  <c:v>TRV11b_Darwin</c:v>
                </c:pt>
                <c:pt idx="6">
                  <c:v>TRV10b_Cardenal Rosell-Guasp </c:v>
                </c:pt>
                <c:pt idx="7">
                  <c:v>TRV09b_Cardenal Rosell-Ciutat Jardí</c:v>
                </c:pt>
                <c:pt idx="8">
                  <c:v>TRV08b_Llucmajor(Repsol-BP)</c:v>
                </c:pt>
                <c:pt idx="9">
                  <c:v>TRV07b_Llucmajor (Pavelló Josep Amengual)</c:v>
                </c:pt>
                <c:pt idx="10">
                  <c:v>TRV06b_Ciutat de la Plata</c:v>
                </c:pt>
                <c:pt idx="11">
                  <c:v>TRV05b_Av. Mexic </c:v>
                </c:pt>
                <c:pt idx="12">
                  <c:v>TRV04b_Manuel Azaña </c:v>
                </c:pt>
                <c:pt idx="13">
                  <c:v>TRV03b_Gabriel Alomar-Perez Galdos </c:v>
                </c:pt>
                <c:pt idx="14">
                  <c:v>TRV02b_Gabriel Alomar-Ctra.Manacor </c:v>
                </c:pt>
                <c:pt idx="15">
                  <c:v>TRV01b_Plaça Espanya</c:v>
                </c:pt>
              </c:strCache>
            </c:strRef>
          </c:cat>
          <c:val>
            <c:numRef>
              <c:f>'[1]ESC_2B_12 MAYO'!$V$5:$V$20</c:f>
              <c:numCache>
                <c:formatCode>General</c:formatCode>
                <c:ptCount val="16"/>
                <c:pt idx="0">
                  <c:v>3318.95</c:v>
                </c:pt>
                <c:pt idx="1">
                  <c:v>3303.95</c:v>
                </c:pt>
                <c:pt idx="2">
                  <c:v>3712.58</c:v>
                </c:pt>
                <c:pt idx="3">
                  <c:v>3516.86</c:v>
                </c:pt>
                <c:pt idx="4">
                  <c:v>3667.1</c:v>
                </c:pt>
                <c:pt idx="5">
                  <c:v>3854.4</c:v>
                </c:pt>
                <c:pt idx="6">
                  <c:v>4160.41</c:v>
                </c:pt>
                <c:pt idx="7">
                  <c:v>4669.84</c:v>
                </c:pt>
                <c:pt idx="8">
                  <c:v>4737.7299999999996</c:v>
                </c:pt>
                <c:pt idx="9">
                  <c:v>4907.07</c:v>
                </c:pt>
                <c:pt idx="10">
                  <c:v>5178.45</c:v>
                </c:pt>
                <c:pt idx="11">
                  <c:v>5438.21</c:v>
                </c:pt>
                <c:pt idx="12">
                  <c:v>5506.27</c:v>
                </c:pt>
                <c:pt idx="13">
                  <c:v>5180.74</c:v>
                </c:pt>
                <c:pt idx="14">
                  <c:v>3196.51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C-4168-AB63-EEBDA0150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MAYO'!$C$67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MAYO'!$B$68:$B$92</c:f>
              <c:strCache>
                <c:ptCount val="25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TRV2_01i </c:v>
                </c:pt>
                <c:pt idx="15">
                  <c:v>TRV2_02i </c:v>
                </c:pt>
                <c:pt idx="16">
                  <c:v>TRV2_03i </c:v>
                </c:pt>
                <c:pt idx="17">
                  <c:v>TRV2_04i</c:v>
                </c:pt>
                <c:pt idx="18">
                  <c:v>TRV2_05i</c:v>
                </c:pt>
                <c:pt idx="19">
                  <c:v>TRV2_06i</c:v>
                </c:pt>
                <c:pt idx="20">
                  <c:v>TRV2_07i </c:v>
                </c:pt>
                <c:pt idx="21">
                  <c:v>TRV2_08i </c:v>
                </c:pt>
                <c:pt idx="22">
                  <c:v>TRV2_09i </c:v>
                </c:pt>
                <c:pt idx="23">
                  <c:v>TRV2_10i </c:v>
                </c:pt>
                <c:pt idx="24">
                  <c:v>TRV2_11i</c:v>
                </c:pt>
              </c:strCache>
            </c:strRef>
          </c:cat>
          <c:val>
            <c:numRef>
              <c:f>'[1]ESC_2B_12 MAYO'!$C$68:$C$92</c:f>
              <c:numCache>
                <c:formatCode>General</c:formatCode>
                <c:ptCount val="25"/>
                <c:pt idx="0">
                  <c:v>4045.72</c:v>
                </c:pt>
                <c:pt idx="1">
                  <c:v>2499.61</c:v>
                </c:pt>
                <c:pt idx="2">
                  <c:v>2112.21</c:v>
                </c:pt>
                <c:pt idx="3">
                  <c:v>342.62400000000002</c:v>
                </c:pt>
                <c:pt idx="4">
                  <c:v>112.581</c:v>
                </c:pt>
                <c:pt idx="5">
                  <c:v>107.62020000000001</c:v>
                </c:pt>
                <c:pt idx="6">
                  <c:v>32.250979999999998</c:v>
                </c:pt>
                <c:pt idx="7">
                  <c:v>138.06899999999999</c:v>
                </c:pt>
                <c:pt idx="8">
                  <c:v>121.81</c:v>
                </c:pt>
                <c:pt idx="9">
                  <c:v>160.54</c:v>
                </c:pt>
                <c:pt idx="10">
                  <c:v>238.57</c:v>
                </c:pt>
                <c:pt idx="11">
                  <c:v>95.868200000000002</c:v>
                </c:pt>
                <c:pt idx="12">
                  <c:v>746.476</c:v>
                </c:pt>
                <c:pt idx="13">
                  <c:v>925.76</c:v>
                </c:pt>
                <c:pt idx="14">
                  <c:v>302.83190000000002</c:v>
                </c:pt>
                <c:pt idx="15">
                  <c:v>129.9</c:v>
                </c:pt>
                <c:pt idx="16">
                  <c:v>243.66880000000003</c:v>
                </c:pt>
                <c:pt idx="17">
                  <c:v>61</c:v>
                </c:pt>
                <c:pt idx="18">
                  <c:v>182.29300000000001</c:v>
                </c:pt>
                <c:pt idx="19">
                  <c:v>120</c:v>
                </c:pt>
                <c:pt idx="20">
                  <c:v>20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7-43C3-83F3-0DCFCBC1699C}"/>
            </c:ext>
          </c:extLst>
        </c:ser>
        <c:ser>
          <c:idx val="1"/>
          <c:order val="1"/>
          <c:tx>
            <c:strRef>
              <c:f>'[1]ESC_2B_12 MAYO'!$D$67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MAYO'!$B$68:$B$92</c:f>
              <c:strCache>
                <c:ptCount val="25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TRV2_01i </c:v>
                </c:pt>
                <c:pt idx="15">
                  <c:v>TRV2_02i </c:v>
                </c:pt>
                <c:pt idx="16">
                  <c:v>TRV2_03i </c:v>
                </c:pt>
                <c:pt idx="17">
                  <c:v>TRV2_04i</c:v>
                </c:pt>
                <c:pt idx="18">
                  <c:v>TRV2_05i</c:v>
                </c:pt>
                <c:pt idx="19">
                  <c:v>TRV2_06i</c:v>
                </c:pt>
                <c:pt idx="20">
                  <c:v>TRV2_07i </c:v>
                </c:pt>
                <c:pt idx="21">
                  <c:v>TRV2_08i </c:v>
                </c:pt>
                <c:pt idx="22">
                  <c:v>TRV2_09i </c:v>
                </c:pt>
                <c:pt idx="23">
                  <c:v>TRV2_10i </c:v>
                </c:pt>
                <c:pt idx="24">
                  <c:v>TRV2_11i</c:v>
                </c:pt>
              </c:strCache>
            </c:strRef>
          </c:cat>
          <c:val>
            <c:numRef>
              <c:f>'[1]ESC_2B_12 MAYO'!$D$68:$D$92</c:f>
              <c:numCache>
                <c:formatCode>General</c:formatCode>
                <c:ptCount val="25"/>
                <c:pt idx="0">
                  <c:v>0</c:v>
                </c:pt>
                <c:pt idx="1">
                  <c:v>151.95599999999999</c:v>
                </c:pt>
                <c:pt idx="2">
                  <c:v>596.03700000000003</c:v>
                </c:pt>
                <c:pt idx="3">
                  <c:v>379.322</c:v>
                </c:pt>
                <c:pt idx="4">
                  <c:v>273.74700000000001</c:v>
                </c:pt>
                <c:pt idx="5">
                  <c:v>259.09899999999999</c:v>
                </c:pt>
                <c:pt idx="6">
                  <c:v>186.804</c:v>
                </c:pt>
                <c:pt idx="7">
                  <c:v>131.53899999999999</c:v>
                </c:pt>
                <c:pt idx="8">
                  <c:v>554.04899999999998</c:v>
                </c:pt>
                <c:pt idx="9">
                  <c:v>288.85300000000001</c:v>
                </c:pt>
                <c:pt idx="10">
                  <c:v>275.56900000000002</c:v>
                </c:pt>
                <c:pt idx="11">
                  <c:v>182.167</c:v>
                </c:pt>
                <c:pt idx="12">
                  <c:v>334.35919999999999</c:v>
                </c:pt>
                <c:pt idx="13">
                  <c:v>187.20000000000002</c:v>
                </c:pt>
                <c:pt idx="14">
                  <c:v>262.87079999999997</c:v>
                </c:pt>
                <c:pt idx="15">
                  <c:v>132.49804</c:v>
                </c:pt>
                <c:pt idx="16">
                  <c:v>1396.77</c:v>
                </c:pt>
                <c:pt idx="17">
                  <c:v>1949.93</c:v>
                </c:pt>
                <c:pt idx="18">
                  <c:v>1726.37</c:v>
                </c:pt>
                <c:pt idx="19">
                  <c:v>628.20000000000005</c:v>
                </c:pt>
                <c:pt idx="20">
                  <c:v>1570.425</c:v>
                </c:pt>
                <c:pt idx="21">
                  <c:v>942.3</c:v>
                </c:pt>
                <c:pt idx="22">
                  <c:v>148.05000000000001</c:v>
                </c:pt>
                <c:pt idx="23">
                  <c:v>115.24274999999999</c:v>
                </c:pt>
                <c:pt idx="24">
                  <c:v>65.8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7-43C3-83F3-0DCFCBC1699C}"/>
            </c:ext>
          </c:extLst>
        </c:ser>
        <c:ser>
          <c:idx val="2"/>
          <c:order val="2"/>
          <c:tx>
            <c:strRef>
              <c:f>'[1]ESC_2B_12 MAYO'!$E$67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MAYO'!$B$68:$B$92</c:f>
              <c:strCache>
                <c:ptCount val="25"/>
                <c:pt idx="0">
                  <c:v>TRV01a_Plaça Espanya </c:v>
                </c:pt>
                <c:pt idx="1">
                  <c:v>TRV02a_Gabriel Alomar-Ctra.Manacor</c:v>
                </c:pt>
                <c:pt idx="2">
                  <c:v>TRV03a_Gabriel Alomar-Perez Galdos</c:v>
                </c:pt>
                <c:pt idx="3">
                  <c:v>TRV04a_Manuel Azaña </c:v>
                </c:pt>
                <c:pt idx="4">
                  <c:v>TRV05a_Av.Mèxic </c:v>
                </c:pt>
                <c:pt idx="5">
                  <c:v>TRV06a_Ciutat de la Plata </c:v>
                </c:pt>
                <c:pt idx="6">
                  <c:v>TRV07a_Llucmajor (Pavelló Josep Amengual) </c:v>
                </c:pt>
                <c:pt idx="7">
                  <c:v>TRV08a_Llucmajor(Repsol-BP) </c:v>
                </c:pt>
                <c:pt idx="8">
                  <c:v>TRV09a_Cardenal Rosell-Ciutat Jardí</c:v>
                </c:pt>
                <c:pt idx="9">
                  <c:v>TRV10a_Cardenal Rosell-Guasp </c:v>
                </c:pt>
                <c:pt idx="10">
                  <c:v>TRV11a_Darwin </c:v>
                </c:pt>
                <c:pt idx="11">
                  <c:v>TRV12a_Can Pastilla-Antoni Llobrés i Morey </c:v>
                </c:pt>
                <c:pt idx="12">
                  <c:v>TRV13a_Can Pastilla-Virgili </c:v>
                </c:pt>
                <c:pt idx="13">
                  <c:v>TRV14a_Gran Via de Can Pastilla</c:v>
                </c:pt>
                <c:pt idx="14">
                  <c:v>TRV2_01i </c:v>
                </c:pt>
                <c:pt idx="15">
                  <c:v>TRV2_02i </c:v>
                </c:pt>
                <c:pt idx="16">
                  <c:v>TRV2_03i </c:v>
                </c:pt>
                <c:pt idx="17">
                  <c:v>TRV2_04i</c:v>
                </c:pt>
                <c:pt idx="18">
                  <c:v>TRV2_05i</c:v>
                </c:pt>
                <c:pt idx="19">
                  <c:v>TRV2_06i</c:v>
                </c:pt>
                <c:pt idx="20">
                  <c:v>TRV2_07i </c:v>
                </c:pt>
                <c:pt idx="21">
                  <c:v>TRV2_08i </c:v>
                </c:pt>
                <c:pt idx="22">
                  <c:v>TRV2_09i </c:v>
                </c:pt>
                <c:pt idx="23">
                  <c:v>TRV2_10i </c:v>
                </c:pt>
                <c:pt idx="24">
                  <c:v>TRV2_11i</c:v>
                </c:pt>
              </c:strCache>
            </c:strRef>
          </c:cat>
          <c:val>
            <c:numRef>
              <c:f>'[1]ESC_2B_12 MAYO'!$E$68:$E$92</c:f>
              <c:numCache>
                <c:formatCode>General</c:formatCode>
                <c:ptCount val="25"/>
                <c:pt idx="0">
                  <c:v>4045.72</c:v>
                </c:pt>
                <c:pt idx="1">
                  <c:v>6393.3739999999998</c:v>
                </c:pt>
                <c:pt idx="2">
                  <c:v>7909.5469999999987</c:v>
                </c:pt>
                <c:pt idx="3">
                  <c:v>7872.8489999999983</c:v>
                </c:pt>
                <c:pt idx="4">
                  <c:v>7711.6829999999982</c:v>
                </c:pt>
                <c:pt idx="5">
                  <c:v>7560.2041999999983</c:v>
                </c:pt>
                <c:pt idx="6">
                  <c:v>7405.651179999998</c:v>
                </c:pt>
                <c:pt idx="7">
                  <c:v>7412.1811799999987</c:v>
                </c:pt>
                <c:pt idx="8">
                  <c:v>6979.9421799999991</c:v>
                </c:pt>
                <c:pt idx="9">
                  <c:v>6851.629179999999</c:v>
                </c:pt>
                <c:pt idx="10">
                  <c:v>6814.6301799999983</c:v>
                </c:pt>
                <c:pt idx="11">
                  <c:v>6728.3313799999978</c:v>
                </c:pt>
                <c:pt idx="12">
                  <c:v>7140.4481799999976</c:v>
                </c:pt>
                <c:pt idx="13">
                  <c:v>7879.008179999998</c:v>
                </c:pt>
                <c:pt idx="14">
                  <c:v>7918.9692799999984</c:v>
                </c:pt>
                <c:pt idx="15">
                  <c:v>7916.3712399999977</c:v>
                </c:pt>
                <c:pt idx="16">
                  <c:v>6763.2700399999976</c:v>
                </c:pt>
                <c:pt idx="17">
                  <c:v>4874.3400399999973</c:v>
                </c:pt>
                <c:pt idx="18">
                  <c:v>3330.2630399999971</c:v>
                </c:pt>
                <c:pt idx="19">
                  <c:v>2822.0630399999973</c:v>
                </c:pt>
                <c:pt idx="20">
                  <c:v>1271.6380399999973</c:v>
                </c:pt>
                <c:pt idx="21">
                  <c:v>329.33803999999736</c:v>
                </c:pt>
                <c:pt idx="22">
                  <c:v>181.28803999999735</c:v>
                </c:pt>
                <c:pt idx="23">
                  <c:v>66.045289999997365</c:v>
                </c:pt>
                <c:pt idx="24">
                  <c:v>0.24528999999736811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7-43C3-83F3-0DCFCBC1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'[1]ESC_2B_12 MAYO'!$T$67</c:f>
              <c:strCache>
                <c:ptCount val="1"/>
                <c:pt idx="0">
                  <c:v>Subidas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'[1]ESC_2B_12 MAYO'!$S$68:$S$92</c:f>
              <c:strCache>
                <c:ptCount val="25"/>
                <c:pt idx="0">
                  <c:v>TRV2_11v </c:v>
                </c:pt>
                <c:pt idx="1">
                  <c:v>TRV2_10v </c:v>
                </c:pt>
                <c:pt idx="2">
                  <c:v>TRV2_09v</c:v>
                </c:pt>
                <c:pt idx="3">
                  <c:v>TRV2_08v </c:v>
                </c:pt>
                <c:pt idx="4">
                  <c:v>TRV2_07v</c:v>
                </c:pt>
                <c:pt idx="5">
                  <c:v>TRV2_06v</c:v>
                </c:pt>
                <c:pt idx="6">
                  <c:v>TRV2_05v</c:v>
                </c:pt>
                <c:pt idx="7">
                  <c:v>TRV2_04v</c:v>
                </c:pt>
                <c:pt idx="8">
                  <c:v>TRV2_03v </c:v>
                </c:pt>
                <c:pt idx="9">
                  <c:v>TRV2_02v </c:v>
                </c:pt>
                <c:pt idx="10">
                  <c:v>TRV2_01v</c:v>
                </c:pt>
                <c:pt idx="11">
                  <c:v>TRV14b_Gran Via de Can Pastilla </c:v>
                </c:pt>
                <c:pt idx="12">
                  <c:v>TRV13b_Can Pastilla-Virgili </c:v>
                </c:pt>
                <c:pt idx="13">
                  <c:v>TRV12b_Can Pastilla-Antoni Llobrés i Morey </c:v>
                </c:pt>
                <c:pt idx="14">
                  <c:v>TRV11b_Darwin</c:v>
                </c:pt>
                <c:pt idx="15">
                  <c:v>TRV10b_Cardenal Rosell-Guasp </c:v>
                </c:pt>
                <c:pt idx="16">
                  <c:v>TRV09b_Cardenal Rosell-Ciutat Jardí</c:v>
                </c:pt>
                <c:pt idx="17">
                  <c:v>TRV08b_Llucmajor(Repsol-BP)</c:v>
                </c:pt>
                <c:pt idx="18">
                  <c:v>TRV07b_Llucmajor (Pavelló Josep Amengual)</c:v>
                </c:pt>
                <c:pt idx="19">
                  <c:v>TRV06b_Ciutat de la Plata</c:v>
                </c:pt>
                <c:pt idx="20">
                  <c:v>TRV05b_Av. Mexic </c:v>
                </c:pt>
                <c:pt idx="21">
                  <c:v>TRV04b_Manuel Azaña </c:v>
                </c:pt>
                <c:pt idx="22">
                  <c:v>TRV03b_Gabriel Alomar-Perez Galdos </c:v>
                </c:pt>
                <c:pt idx="23">
                  <c:v>TRV02b_Gabriel Alomar-Ctra.Manacor </c:v>
                </c:pt>
                <c:pt idx="24">
                  <c:v>TRV01b_Plaça Espanya</c:v>
                </c:pt>
              </c:strCache>
            </c:strRef>
          </c:cat>
          <c:val>
            <c:numRef>
              <c:f>'[1]ESC_2B_12 MAYO'!$T$68:$T$92</c:f>
              <c:numCache>
                <c:formatCode>General</c:formatCode>
                <c:ptCount val="25"/>
                <c:pt idx="0">
                  <c:v>202</c:v>
                </c:pt>
                <c:pt idx="1">
                  <c:v>353.39499999999998</c:v>
                </c:pt>
                <c:pt idx="2">
                  <c:v>454.5</c:v>
                </c:pt>
                <c:pt idx="3">
                  <c:v>1454</c:v>
                </c:pt>
                <c:pt idx="4">
                  <c:v>1012.0844999999999</c:v>
                </c:pt>
                <c:pt idx="5">
                  <c:v>471.32659999999998</c:v>
                </c:pt>
                <c:pt idx="6">
                  <c:v>1440.01</c:v>
                </c:pt>
                <c:pt idx="7">
                  <c:v>1495.58</c:v>
                </c:pt>
                <c:pt idx="8">
                  <c:v>926.50099999999998</c:v>
                </c:pt>
                <c:pt idx="9">
                  <c:v>54.301960000000001</c:v>
                </c:pt>
                <c:pt idx="10">
                  <c:v>94.645799999999994</c:v>
                </c:pt>
                <c:pt idx="11">
                  <c:v>456.20100000000002</c:v>
                </c:pt>
                <c:pt idx="12">
                  <c:v>374.43900000000002</c:v>
                </c:pt>
                <c:pt idx="13">
                  <c:v>180.739</c:v>
                </c:pt>
                <c:pt idx="14">
                  <c:v>258.67500000000001</c:v>
                </c:pt>
                <c:pt idx="15">
                  <c:v>345.714</c:v>
                </c:pt>
                <c:pt idx="16">
                  <c:v>530.71900000000005</c:v>
                </c:pt>
                <c:pt idx="17">
                  <c:v>144.893</c:v>
                </c:pt>
                <c:pt idx="18">
                  <c:v>172.39</c:v>
                </c:pt>
                <c:pt idx="19">
                  <c:v>338.90100000000001</c:v>
                </c:pt>
                <c:pt idx="20">
                  <c:v>414.69299999999998</c:v>
                </c:pt>
                <c:pt idx="21">
                  <c:v>384.47199999999998</c:v>
                </c:pt>
                <c:pt idx="22">
                  <c:v>488.32400000000001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84C-8BC3-959A5D62DC58}"/>
            </c:ext>
          </c:extLst>
        </c:ser>
        <c:ser>
          <c:idx val="1"/>
          <c:order val="1"/>
          <c:tx>
            <c:strRef>
              <c:f>'[1]ESC_2B_12 MAYO'!$U$67</c:f>
              <c:strCache>
                <c:ptCount val="1"/>
                <c:pt idx="0">
                  <c:v>Bajadas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'[1]ESC_2B_12 MAYO'!$S$68:$S$92</c:f>
              <c:strCache>
                <c:ptCount val="25"/>
                <c:pt idx="0">
                  <c:v>TRV2_11v </c:v>
                </c:pt>
                <c:pt idx="1">
                  <c:v>TRV2_10v </c:v>
                </c:pt>
                <c:pt idx="2">
                  <c:v>TRV2_09v</c:v>
                </c:pt>
                <c:pt idx="3">
                  <c:v>TRV2_08v </c:v>
                </c:pt>
                <c:pt idx="4">
                  <c:v>TRV2_07v</c:v>
                </c:pt>
                <c:pt idx="5">
                  <c:v>TRV2_06v</c:v>
                </c:pt>
                <c:pt idx="6">
                  <c:v>TRV2_05v</c:v>
                </c:pt>
                <c:pt idx="7">
                  <c:v>TRV2_04v</c:v>
                </c:pt>
                <c:pt idx="8">
                  <c:v>TRV2_03v </c:v>
                </c:pt>
                <c:pt idx="9">
                  <c:v>TRV2_02v </c:v>
                </c:pt>
                <c:pt idx="10">
                  <c:v>TRV2_01v</c:v>
                </c:pt>
                <c:pt idx="11">
                  <c:v>TRV14b_Gran Via de Can Pastilla </c:v>
                </c:pt>
                <c:pt idx="12">
                  <c:v>TRV13b_Can Pastilla-Virgili </c:v>
                </c:pt>
                <c:pt idx="13">
                  <c:v>TRV12b_Can Pastilla-Antoni Llobrés i Morey </c:v>
                </c:pt>
                <c:pt idx="14">
                  <c:v>TRV11b_Darwin</c:v>
                </c:pt>
                <c:pt idx="15">
                  <c:v>TRV10b_Cardenal Rosell-Guasp </c:v>
                </c:pt>
                <c:pt idx="16">
                  <c:v>TRV09b_Cardenal Rosell-Ciutat Jardí</c:v>
                </c:pt>
                <c:pt idx="17">
                  <c:v>TRV08b_Llucmajor(Repsol-BP)</c:v>
                </c:pt>
                <c:pt idx="18">
                  <c:v>TRV07b_Llucmajor (Pavelló Josep Amengual)</c:v>
                </c:pt>
                <c:pt idx="19">
                  <c:v>TRV06b_Ciutat de la Plata</c:v>
                </c:pt>
                <c:pt idx="20">
                  <c:v>TRV05b_Av. Mexic </c:v>
                </c:pt>
                <c:pt idx="21">
                  <c:v>TRV04b_Manuel Azaña </c:v>
                </c:pt>
                <c:pt idx="22">
                  <c:v>TRV03b_Gabriel Alomar-Perez Galdos </c:v>
                </c:pt>
                <c:pt idx="23">
                  <c:v>TRV02b_Gabriel Alomar-Ctra.Manacor </c:v>
                </c:pt>
                <c:pt idx="24">
                  <c:v>TRV01b_Plaça Espanya</c:v>
                </c:pt>
              </c:strCache>
            </c:strRef>
          </c:cat>
          <c:val>
            <c:numRef>
              <c:f>'[1]ESC_2B_12 MAYO'!$U$68:$U$92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39.626300000000001</c:v>
                </c:pt>
                <c:pt idx="5">
                  <c:v>125.626</c:v>
                </c:pt>
                <c:pt idx="6">
                  <c:v>169.73840000000001</c:v>
                </c:pt>
                <c:pt idx="7">
                  <c:v>83.350000000000009</c:v>
                </c:pt>
                <c:pt idx="8">
                  <c:v>181.19704999999999</c:v>
                </c:pt>
                <c:pt idx="9">
                  <c:v>91.8</c:v>
                </c:pt>
                <c:pt idx="10">
                  <c:v>183.54119999999998</c:v>
                </c:pt>
                <c:pt idx="11">
                  <c:v>281.10000000000002</c:v>
                </c:pt>
                <c:pt idx="12">
                  <c:v>584.5</c:v>
                </c:pt>
                <c:pt idx="13">
                  <c:v>47.5</c:v>
                </c:pt>
                <c:pt idx="14">
                  <c:v>348.685</c:v>
                </c:pt>
                <c:pt idx="15">
                  <c:v>111.804</c:v>
                </c:pt>
                <c:pt idx="16">
                  <c:v>67.196100000000001</c:v>
                </c:pt>
                <c:pt idx="17">
                  <c:v>86.4</c:v>
                </c:pt>
                <c:pt idx="18">
                  <c:v>22.65954</c:v>
                </c:pt>
                <c:pt idx="19">
                  <c:v>90.432000000000002</c:v>
                </c:pt>
                <c:pt idx="20">
                  <c:v>173.05799999999999</c:v>
                </c:pt>
                <c:pt idx="21">
                  <c:v>370.952</c:v>
                </c:pt>
                <c:pt idx="22">
                  <c:v>1333.69</c:v>
                </c:pt>
                <c:pt idx="23">
                  <c:v>2552.92</c:v>
                </c:pt>
                <c:pt idx="24">
                  <c:v>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84C-8BC3-959A5D62DC58}"/>
            </c:ext>
          </c:extLst>
        </c:ser>
        <c:ser>
          <c:idx val="2"/>
          <c:order val="2"/>
          <c:tx>
            <c:strRef>
              <c:f>'[1]ESC_2B_12 MAYO'!$V$67</c:f>
              <c:strCache>
                <c:ptCount val="1"/>
                <c:pt idx="0">
                  <c:v>Carga TP después de la Parada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'[1]ESC_2B_12 MAYO'!$S$68:$S$92</c:f>
              <c:strCache>
                <c:ptCount val="25"/>
                <c:pt idx="0">
                  <c:v>TRV2_11v </c:v>
                </c:pt>
                <c:pt idx="1">
                  <c:v>TRV2_10v </c:v>
                </c:pt>
                <c:pt idx="2">
                  <c:v>TRV2_09v</c:v>
                </c:pt>
                <c:pt idx="3">
                  <c:v>TRV2_08v </c:v>
                </c:pt>
                <c:pt idx="4">
                  <c:v>TRV2_07v</c:v>
                </c:pt>
                <c:pt idx="5">
                  <c:v>TRV2_06v</c:v>
                </c:pt>
                <c:pt idx="6">
                  <c:v>TRV2_05v</c:v>
                </c:pt>
                <c:pt idx="7">
                  <c:v>TRV2_04v</c:v>
                </c:pt>
                <c:pt idx="8">
                  <c:v>TRV2_03v </c:v>
                </c:pt>
                <c:pt idx="9">
                  <c:v>TRV2_02v </c:v>
                </c:pt>
                <c:pt idx="10">
                  <c:v>TRV2_01v</c:v>
                </c:pt>
                <c:pt idx="11">
                  <c:v>TRV14b_Gran Via de Can Pastilla </c:v>
                </c:pt>
                <c:pt idx="12">
                  <c:v>TRV13b_Can Pastilla-Virgili </c:v>
                </c:pt>
                <c:pt idx="13">
                  <c:v>TRV12b_Can Pastilla-Antoni Llobrés i Morey </c:v>
                </c:pt>
                <c:pt idx="14">
                  <c:v>TRV11b_Darwin</c:v>
                </c:pt>
                <c:pt idx="15">
                  <c:v>TRV10b_Cardenal Rosell-Guasp </c:v>
                </c:pt>
                <c:pt idx="16">
                  <c:v>TRV09b_Cardenal Rosell-Ciutat Jardí</c:v>
                </c:pt>
                <c:pt idx="17">
                  <c:v>TRV08b_Llucmajor(Repsol-BP)</c:v>
                </c:pt>
                <c:pt idx="18">
                  <c:v>TRV07b_Llucmajor (Pavelló Josep Amengual)</c:v>
                </c:pt>
                <c:pt idx="19">
                  <c:v>TRV06b_Ciutat de la Plata</c:v>
                </c:pt>
                <c:pt idx="20">
                  <c:v>TRV05b_Av. Mexic </c:v>
                </c:pt>
                <c:pt idx="21">
                  <c:v>TRV04b_Manuel Azaña </c:v>
                </c:pt>
                <c:pt idx="22">
                  <c:v>TRV03b_Gabriel Alomar-Perez Galdos </c:v>
                </c:pt>
                <c:pt idx="23">
                  <c:v>TRV02b_Gabriel Alomar-Ctra.Manacor </c:v>
                </c:pt>
                <c:pt idx="24">
                  <c:v>TRV01b_Plaça Espanya</c:v>
                </c:pt>
              </c:strCache>
            </c:strRef>
          </c:cat>
          <c:val>
            <c:numRef>
              <c:f>'[1]ESC_2B_12 MAYO'!$V$68:$V$92</c:f>
              <c:numCache>
                <c:formatCode>General</c:formatCode>
                <c:ptCount val="25"/>
                <c:pt idx="0">
                  <c:v>202</c:v>
                </c:pt>
                <c:pt idx="1">
                  <c:v>555.39499999999998</c:v>
                </c:pt>
                <c:pt idx="2">
                  <c:v>1009.895</c:v>
                </c:pt>
                <c:pt idx="3">
                  <c:v>2463.895</c:v>
                </c:pt>
                <c:pt idx="4">
                  <c:v>3436.3532</c:v>
                </c:pt>
                <c:pt idx="5">
                  <c:v>3782.0537999999997</c:v>
                </c:pt>
                <c:pt idx="6">
                  <c:v>5052.3253999999997</c:v>
                </c:pt>
                <c:pt idx="7">
                  <c:v>6464.5553999999993</c:v>
                </c:pt>
                <c:pt idx="8">
                  <c:v>7209.8593499999997</c:v>
                </c:pt>
                <c:pt idx="9">
                  <c:v>7172.3613099999993</c:v>
                </c:pt>
                <c:pt idx="10">
                  <c:v>7083.4659099999999</c:v>
                </c:pt>
                <c:pt idx="11">
                  <c:v>7258.5669099999996</c:v>
                </c:pt>
                <c:pt idx="12">
                  <c:v>7048.5059099999999</c:v>
                </c:pt>
                <c:pt idx="13">
                  <c:v>7181.7449099999994</c:v>
                </c:pt>
                <c:pt idx="14">
                  <c:v>7091.7349099999992</c:v>
                </c:pt>
                <c:pt idx="15">
                  <c:v>7325.6449099999991</c:v>
                </c:pt>
                <c:pt idx="16">
                  <c:v>7789.167809999999</c:v>
                </c:pt>
                <c:pt idx="17">
                  <c:v>7847.6608099999994</c:v>
                </c:pt>
                <c:pt idx="18">
                  <c:v>7997.3912700000001</c:v>
                </c:pt>
                <c:pt idx="19">
                  <c:v>8245.8602699999992</c:v>
                </c:pt>
                <c:pt idx="20">
                  <c:v>8487.4952699999994</c:v>
                </c:pt>
                <c:pt idx="21">
                  <c:v>8501.0152699999999</c:v>
                </c:pt>
                <c:pt idx="22">
                  <c:v>7655.6492699999999</c:v>
                </c:pt>
                <c:pt idx="23">
                  <c:v>5102.7292699999998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9-484C-8BC3-959A5D62D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27"/>
        <c:axId val="117540623"/>
        <c:axId val="117540207"/>
      </c:barChart>
      <c:catAx>
        <c:axId val="11754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207"/>
        <c:crosses val="autoZero"/>
        <c:auto val="1"/>
        <c:lblAlgn val="ctr"/>
        <c:lblOffset val="100"/>
        <c:noMultiLvlLbl val="0"/>
      </c:catAx>
      <c:valAx>
        <c:axId val="11754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ES"/>
          </a:p>
        </c:txPr>
        <c:crossAx val="117540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Franklin Gothic Book" panose="020B05030201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124691</xdr:colOff>
      <xdr:row>3</xdr:row>
      <xdr:rowOff>76200</xdr:rowOff>
    </xdr:from>
    <xdr:to>
      <xdr:col>16</xdr:col>
      <xdr:colOff>59345</xdr:colOff>
      <xdr:row>23</xdr:row>
      <xdr:rowOff>47446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38D5CB-D3F2-4DCA-9C2B-C16AAE5DC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101600</xdr:colOff>
      <xdr:row>3</xdr:row>
      <xdr:rowOff>185613</xdr:rowOff>
    </xdr:from>
    <xdr:to>
      <xdr:col>33</xdr:col>
      <xdr:colOff>28634</xdr:colOff>
      <xdr:row>24</xdr:row>
      <xdr:rowOff>70268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C636B8-86AC-4615-8571-863D74775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21275</xdr:colOff>
      <xdr:row>68</xdr:row>
      <xdr:rowOff>28369</xdr:rowOff>
    </xdr:from>
    <xdr:to>
      <xdr:col>17</xdr:col>
      <xdr:colOff>525648</xdr:colOff>
      <xdr:row>94</xdr:row>
      <xdr:rowOff>185551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E4035BF-6B87-4B3E-A89B-B888AEA64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41069</xdr:colOff>
      <xdr:row>68</xdr:row>
      <xdr:rowOff>92034</xdr:rowOff>
    </xdr:from>
    <xdr:to>
      <xdr:col>34</xdr:col>
      <xdr:colOff>583541</xdr:colOff>
      <xdr:row>95</xdr:row>
      <xdr:rowOff>54097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8FAECE1-A4B0-407A-8AB5-B32278C3A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660400</xdr:colOff>
      <xdr:row>4</xdr:row>
      <xdr:rowOff>27441</xdr:rowOff>
    </xdr:from>
    <xdr:to>
      <xdr:col>31</xdr:col>
      <xdr:colOff>701734</xdr:colOff>
      <xdr:row>24</xdr:row>
      <xdr:rowOff>87587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B33C23-A6E9-4364-856C-8F6D07590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</xdr:row>
      <xdr:rowOff>204106</xdr:rowOff>
    </xdr:from>
    <xdr:to>
      <xdr:col>14</xdr:col>
      <xdr:colOff>163254</xdr:colOff>
      <xdr:row>23</xdr:row>
      <xdr:rowOff>47445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2A6BAE-6FFA-47A5-B634-1F6ECD00A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292100</xdr:colOff>
      <xdr:row>4</xdr:row>
      <xdr:rowOff>0</xdr:rowOff>
    </xdr:from>
    <xdr:to>
      <xdr:col>31</xdr:col>
      <xdr:colOff>219134</xdr:colOff>
      <xdr:row>24</xdr:row>
      <xdr:rowOff>5944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2B3047-DBF8-4E10-A6E1-002001282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315684</xdr:colOff>
      <xdr:row>88</xdr:row>
      <xdr:rowOff>166915</xdr:rowOff>
    </xdr:from>
    <xdr:to>
      <xdr:col>16</xdr:col>
      <xdr:colOff>58057</xdr:colOff>
      <xdr:row>115</xdr:row>
      <xdr:rowOff>81642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2EF24A-101A-4FF6-86EB-F04F8BC89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179615</xdr:colOff>
      <xdr:row>88</xdr:row>
      <xdr:rowOff>195943</xdr:rowOff>
    </xdr:from>
    <xdr:to>
      <xdr:col>32</xdr:col>
      <xdr:colOff>722087</xdr:colOff>
      <xdr:row>115</xdr:row>
      <xdr:rowOff>123370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E0A7CC8-DBFA-4D93-B223-FA9120FF9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124691</xdr:colOff>
      <xdr:row>3</xdr:row>
      <xdr:rowOff>76200</xdr:rowOff>
    </xdr:from>
    <xdr:to>
      <xdr:col>16</xdr:col>
      <xdr:colOff>59345</xdr:colOff>
      <xdr:row>23</xdr:row>
      <xdr:rowOff>47446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42F76F-A7EF-4491-9FD9-FD5085CF0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101600</xdr:colOff>
      <xdr:row>3</xdr:row>
      <xdr:rowOff>185613</xdr:rowOff>
    </xdr:from>
    <xdr:to>
      <xdr:col>33</xdr:col>
      <xdr:colOff>28634</xdr:colOff>
      <xdr:row>24</xdr:row>
      <xdr:rowOff>70268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BDF713-244B-4F55-9686-3281AAE3B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21275</xdr:colOff>
      <xdr:row>89</xdr:row>
      <xdr:rowOff>28369</xdr:rowOff>
    </xdr:from>
    <xdr:to>
      <xdr:col>17</xdr:col>
      <xdr:colOff>525648</xdr:colOff>
      <xdr:row>115</xdr:row>
      <xdr:rowOff>185551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625C11-E8B3-41F4-BA43-C342EB4EE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41069</xdr:colOff>
      <xdr:row>89</xdr:row>
      <xdr:rowOff>92034</xdr:rowOff>
    </xdr:from>
    <xdr:to>
      <xdr:col>34</xdr:col>
      <xdr:colOff>583541</xdr:colOff>
      <xdr:row>116</xdr:row>
      <xdr:rowOff>54097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D82CC38-E535-4995-9580-B709BFE0B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on_Proyectos\027_Internacional\Contratos\Espa&#241;a_Tranv&#237;a%20Palma\entradas\datos%20demanda\Distribuci&#243;n%20horaria%20CON%20TRASVASE_MAYO%20ajust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Distribucion"/>
      <sheetName val="Ratio conversión AGO-ENE"/>
      <sheetName val="ESC_1A_10"/>
      <sheetName val="ESC_1A_15"/>
      <sheetName val="ESC_1B_10"/>
      <sheetName val="ESC_1B_15"/>
      <sheetName val="ESC_2A_12"/>
      <sheetName val="ESC_2A_15"/>
      <sheetName val="ESC_2B_12"/>
      <sheetName val="ESC_2B_15"/>
      <sheetName val=" ESC_1B_10 MAYO"/>
      <sheetName val="ESC_2B_12 MAYO"/>
      <sheetName val="ESC_1B_10 Agosto"/>
      <sheetName val="ESC_2B_12 Agosto"/>
      <sheetName val="ESC_1B_10 Enero"/>
      <sheetName val="ESC_2B_12 Enero"/>
      <sheetName val="resumen"/>
    </sheetNames>
    <sheetDataSet>
      <sheetData sheetId="0">
        <row r="11">
          <cell r="D11">
            <v>6.7298323421698086E-2</v>
          </cell>
        </row>
        <row r="12">
          <cell r="D12">
            <v>7.5591618228449189E-2</v>
          </cell>
        </row>
        <row r="13">
          <cell r="D13">
            <v>6.4285634288658175E-2</v>
          </cell>
        </row>
        <row r="14">
          <cell r="D14">
            <v>6.2936083952110561E-2</v>
          </cell>
        </row>
        <row r="15">
          <cell r="D15">
            <v>6.2398503735062547E-2</v>
          </cell>
        </row>
        <row r="16">
          <cell r="D16">
            <v>6.4403229961137426E-2</v>
          </cell>
        </row>
        <row r="17">
          <cell r="D17">
            <v>7.2976514464267714E-2</v>
          </cell>
        </row>
        <row r="18">
          <cell r="D18">
            <v>8.6796805877543709E-2</v>
          </cell>
        </row>
        <row r="19">
          <cell r="D19">
            <v>7.0831793390003242E-2</v>
          </cell>
        </row>
        <row r="20">
          <cell r="D20">
            <v>6.984062986482098E-2</v>
          </cell>
        </row>
        <row r="21">
          <cell r="D21">
            <v>7.0803794420365329E-2</v>
          </cell>
        </row>
        <row r="22">
          <cell r="D22">
            <v>6.0808162259628845E-2</v>
          </cell>
        </row>
        <row r="23">
          <cell r="D23">
            <v>5.3640426032322011E-2</v>
          </cell>
        </row>
        <row r="24">
          <cell r="D24">
            <v>4.1679266203003731E-2</v>
          </cell>
        </row>
      </sheetData>
      <sheetData sheetId="1">
        <row r="5">
          <cell r="E5">
            <v>5.0640664034168746E-2</v>
          </cell>
          <cell r="G5">
            <v>2.804254282698709E-2</v>
          </cell>
          <cell r="I5">
            <v>-7.4155854621645576E-2</v>
          </cell>
          <cell r="K5">
            <v>-7.8119671998051476E-2</v>
          </cell>
        </row>
        <row r="6">
          <cell r="E6">
            <v>5.6021382828611743E-2</v>
          </cell>
          <cell r="G6">
            <v>5.1579236473496291E-2</v>
          </cell>
          <cell r="I6">
            <v>-9.9031260175838492E-2</v>
          </cell>
          <cell r="K6">
            <v>-0.10048063718758583</v>
          </cell>
        </row>
        <row r="7">
          <cell r="E7">
            <v>-9.5602294455066923E-3</v>
          </cell>
          <cell r="G7">
            <v>6.7969145169448656E-3</v>
          </cell>
          <cell r="I7">
            <v>-7.0535141250316541E-2</v>
          </cell>
          <cell r="K7">
            <v>-0.13018462316641377</v>
          </cell>
        </row>
        <row r="8">
          <cell r="E8">
            <v>1.3012030676407516E-2</v>
          </cell>
          <cell r="G8">
            <v>5.7337394732126859E-4</v>
          </cell>
          <cell r="I8">
            <v>-0.13495438519972378</v>
          </cell>
          <cell r="K8">
            <v>-0.13553126679806488</v>
          </cell>
        </row>
        <row r="9">
          <cell r="E9">
            <v>2.2728680250201277E-2</v>
          </cell>
          <cell r="G9">
            <v>2.9090909090909089E-3</v>
          </cell>
          <cell r="I9">
            <v>-0.19303895460457052</v>
          </cell>
          <cell r="K9">
            <v>-0.1990792754418105</v>
          </cell>
        </row>
        <row r="10">
          <cell r="E10">
            <v>0.37305908449284131</v>
          </cell>
          <cell r="G10">
            <v>0.39065074135090611</v>
          </cell>
          <cell r="I10">
            <v>-2.3996773543053036E-2</v>
          </cell>
          <cell r="K10">
            <v>3.7067545304777592E-2</v>
          </cell>
        </row>
        <row r="11">
          <cell r="E11">
            <v>0.10879999999999999</v>
          </cell>
          <cell r="G11">
            <v>9.82824427480916E-2</v>
          </cell>
          <cell r="I11">
            <v>-0.18976000000000001</v>
          </cell>
          <cell r="K11">
            <v>-0.26176844783715014</v>
          </cell>
        </row>
        <row r="12">
          <cell r="E12">
            <v>-3.4687809712586719E-2</v>
          </cell>
          <cell r="G12">
            <v>-2.7731650614413815E-2</v>
          </cell>
          <cell r="I12">
            <v>-0.22993062438057482</v>
          </cell>
          <cell r="K12">
            <v>-0.27200265692460979</v>
          </cell>
        </row>
        <row r="13">
          <cell r="E13">
            <v>-0.24395292082419451</v>
          </cell>
          <cell r="G13">
            <v>-0.23471100062150405</v>
          </cell>
          <cell r="I13">
            <v>-0.12464860523307898</v>
          </cell>
          <cell r="K13">
            <v>-0.12600994406463642</v>
          </cell>
        </row>
        <row r="14">
          <cell r="E14">
            <v>-0.22339635102782135</v>
          </cell>
          <cell r="G14">
            <v>-0.23632349333551395</v>
          </cell>
          <cell r="I14">
            <v>-0.1541319243787666</v>
          </cell>
          <cell r="K14">
            <v>-0.1394226837844468</v>
          </cell>
        </row>
        <row r="15">
          <cell r="E15">
            <v>-0.24832807570977919</v>
          </cell>
          <cell r="G15">
            <v>-0.26867726191965963</v>
          </cell>
          <cell r="I15">
            <v>-0.14523659305993691</v>
          </cell>
          <cell r="K15">
            <v>-0.11738205481166313</v>
          </cell>
        </row>
        <row r="16">
          <cell r="E16">
            <v>-1.6776291478826397E-2</v>
          </cell>
          <cell r="G16">
            <v>6.2130398981959725E-3</v>
          </cell>
          <cell r="I16">
            <v>-0.25689158229251347</v>
          </cell>
          <cell r="K16">
            <v>-0.26671158020809943</v>
          </cell>
        </row>
        <row r="17">
          <cell r="E17">
            <v>5.0321729087609304E-2</v>
          </cell>
          <cell r="G17">
            <v>6.3298442264897392E-2</v>
          </cell>
          <cell r="I17">
            <v>-0.32362646427982183</v>
          </cell>
          <cell r="K17">
            <v>-0.33173988296381768</v>
          </cell>
        </row>
        <row r="18">
          <cell r="E18">
            <v>9.3839989983723546E-2</v>
          </cell>
          <cell r="G18">
            <v>0.10156936597614563</v>
          </cell>
          <cell r="I18">
            <v>-0.31720295480155253</v>
          </cell>
          <cell r="K18">
            <v>-0.30439422473320776</v>
          </cell>
        </row>
        <row r="19">
          <cell r="E19">
            <v>0.17603140889489605</v>
          </cell>
          <cell r="G19">
            <v>0.28043436106263331</v>
          </cell>
          <cell r="I19">
            <v>-0.49898092724893267</v>
          </cell>
          <cell r="K19">
            <v>-0.51258483614504557</v>
          </cell>
        </row>
        <row r="20">
          <cell r="E20">
            <v>0.17603140889489605</v>
          </cell>
          <cell r="G20">
            <v>0.28043436106263331</v>
          </cell>
          <cell r="I20">
            <v>-0.49898092724893267</v>
          </cell>
          <cell r="K20">
            <v>-0.51258483614504557</v>
          </cell>
        </row>
        <row r="22">
          <cell r="E22">
            <v>0.23078920041536863</v>
          </cell>
          <cell r="G22">
            <v>0.22386094284961813</v>
          </cell>
          <cell r="I22">
            <v>-0.29724818276220144</v>
          </cell>
          <cell r="K22">
            <v>-0.21701343165657097</v>
          </cell>
        </row>
        <row r="23">
          <cell r="E23">
            <v>0.23078920041536863</v>
          </cell>
          <cell r="G23">
            <v>0.22386094284961813</v>
          </cell>
          <cell r="I23">
            <v>-0.29724818276220144</v>
          </cell>
          <cell r="K23">
            <v>-0.21701343165657097</v>
          </cell>
        </row>
        <row r="24">
          <cell r="E24">
            <v>9.0702341137123749E-2</v>
          </cell>
          <cell r="G24">
            <v>8.1984897518878108E-2</v>
          </cell>
          <cell r="I24">
            <v>-0.36896321070234112</v>
          </cell>
          <cell r="K24">
            <v>-0.38066343042071199</v>
          </cell>
        </row>
        <row r="25">
          <cell r="E25">
            <v>0.22197922361946418</v>
          </cell>
          <cell r="G25">
            <v>0.20189762796504371</v>
          </cell>
          <cell r="I25">
            <v>-0.4511158606292559</v>
          </cell>
          <cell r="K25">
            <v>-0.44559300873907615</v>
          </cell>
        </row>
        <row r="26">
          <cell r="E26">
            <v>0.17000904469326014</v>
          </cell>
          <cell r="G26">
            <v>0.17090519954677075</v>
          </cell>
          <cell r="I26">
            <v>-0.36032186632567131</v>
          </cell>
          <cell r="K26">
            <v>-0.34662595996474882</v>
          </cell>
        </row>
        <row r="27">
          <cell r="E27">
            <v>0.1404432613853365</v>
          </cell>
          <cell r="G27">
            <v>0.17329948039678791</v>
          </cell>
          <cell r="I27">
            <v>-0.27290087379202593</v>
          </cell>
          <cell r="K27">
            <v>-0.24816957959376476</v>
          </cell>
        </row>
        <row r="28">
          <cell r="E28">
            <v>6.0690824327187962E-2</v>
          </cell>
          <cell r="G28">
            <v>7.7044764632947113E-2</v>
          </cell>
          <cell r="I28">
            <v>-0.4553930917567281</v>
          </cell>
          <cell r="K28">
            <v>-0.45572705117790413</v>
          </cell>
        </row>
        <row r="29">
          <cell r="E29">
            <v>6.0690824327187962E-2</v>
          </cell>
          <cell r="G29">
            <v>7.7044764632947113E-2</v>
          </cell>
          <cell r="I29">
            <v>-0.4553930917567281</v>
          </cell>
          <cell r="K29">
            <v>-0.45572705117790413</v>
          </cell>
        </row>
        <row r="30">
          <cell r="E30">
            <v>0.18082569293550269</v>
          </cell>
          <cell r="G30">
            <v>0.2027271758815383</v>
          </cell>
          <cell r="I30">
            <v>-0.47045418411150564</v>
          </cell>
          <cell r="K30">
            <v>-0.46947906679450302</v>
          </cell>
        </row>
        <row r="31">
          <cell r="E31">
            <v>0.18082569293550269</v>
          </cell>
          <cell r="G31">
            <v>0.2027271758815383</v>
          </cell>
          <cell r="I31">
            <v>-0.47045418411150564</v>
          </cell>
          <cell r="K31">
            <v>-0.46947906679450302</v>
          </cell>
        </row>
        <row r="32">
          <cell r="E32">
            <v>0.18082569293550269</v>
          </cell>
          <cell r="G32">
            <v>0.2027271758815383</v>
          </cell>
          <cell r="I32">
            <v>-0.47045418411150564</v>
          </cell>
          <cell r="K32">
            <v>-0.46947906679450302</v>
          </cell>
        </row>
        <row r="41">
          <cell r="E41">
            <v>0.17603140889489605</v>
          </cell>
          <cell r="G41">
            <v>0.28043436106263331</v>
          </cell>
        </row>
        <row r="42">
          <cell r="E42">
            <v>0.17603140889489605</v>
          </cell>
          <cell r="G42">
            <v>0.28043436106263331</v>
          </cell>
        </row>
        <row r="43">
          <cell r="E43">
            <v>9.3839989983723546E-2</v>
          </cell>
          <cell r="G43">
            <v>0.10156936597614563</v>
          </cell>
          <cell r="I43">
            <v>-0.31720295480155253</v>
          </cell>
          <cell r="K43">
            <v>-0.30439422473320776</v>
          </cell>
        </row>
        <row r="44">
          <cell r="E44">
            <v>5.0321729087609304E-2</v>
          </cell>
          <cell r="G44">
            <v>6.3298442264897392E-2</v>
          </cell>
          <cell r="I44">
            <v>-0.32362646427982183</v>
          </cell>
          <cell r="K44">
            <v>-0.33173988296381768</v>
          </cell>
        </row>
        <row r="45">
          <cell r="E45">
            <v>-1.6776291478826397E-2</v>
          </cell>
          <cell r="G45">
            <v>6.2130398981959725E-3</v>
          </cell>
          <cell r="I45">
            <v>-0.25689158229251347</v>
          </cell>
          <cell r="K45">
            <v>-0.26671158020809943</v>
          </cell>
        </row>
        <row r="46">
          <cell r="E46">
            <v>-0.24832807570977919</v>
          </cell>
          <cell r="G46">
            <v>-0.26867726191965963</v>
          </cell>
          <cell r="I46">
            <v>-0.14523659305993691</v>
          </cell>
          <cell r="K46">
            <v>-0.11738205481166313</v>
          </cell>
        </row>
        <row r="47">
          <cell r="E47">
            <v>-0.22339635102782135</v>
          </cell>
          <cell r="G47">
            <v>-0.23632349333551395</v>
          </cell>
          <cell r="I47">
            <v>-0.1541319243787666</v>
          </cell>
          <cell r="K47">
            <v>-0.1394226837844468</v>
          </cell>
        </row>
        <row r="48">
          <cell r="E48">
            <v>-0.24395292082419451</v>
          </cell>
          <cell r="G48">
            <v>-0.23471100062150405</v>
          </cell>
          <cell r="I48">
            <v>-0.12464860523307898</v>
          </cell>
          <cell r="K48">
            <v>-0.12600994406463642</v>
          </cell>
        </row>
        <row r="49">
          <cell r="E49">
            <v>-3.4687809712586719E-2</v>
          </cell>
          <cell r="G49">
            <v>-2.7731650614413815E-2</v>
          </cell>
          <cell r="I49">
            <v>-0.22993062438057482</v>
          </cell>
          <cell r="K49">
            <v>-0.27200265692460979</v>
          </cell>
        </row>
        <row r="50">
          <cell r="E50">
            <v>0.10879999999999999</v>
          </cell>
          <cell r="G50">
            <v>9.82824427480916E-2</v>
          </cell>
          <cell r="I50">
            <v>-0.18976000000000001</v>
          </cell>
          <cell r="K50">
            <v>-0.26176844783715014</v>
          </cell>
        </row>
        <row r="51">
          <cell r="E51">
            <v>0.37305908449284131</v>
          </cell>
          <cell r="G51">
            <v>0.39065074135090611</v>
          </cell>
          <cell r="I51">
            <v>-2.3996773543053036E-2</v>
          </cell>
          <cell r="K51">
            <v>3.7067545304777592E-2</v>
          </cell>
        </row>
        <row r="52">
          <cell r="E52">
            <v>2.2728680250201277E-2</v>
          </cell>
          <cell r="G52">
            <v>2.9090909090909089E-3</v>
          </cell>
          <cell r="I52">
            <v>-0.19303895460457052</v>
          </cell>
          <cell r="K52">
            <v>-0.1990792754418105</v>
          </cell>
        </row>
        <row r="53">
          <cell r="E53">
            <v>1.3012030676407516E-2</v>
          </cell>
          <cell r="G53">
            <v>5.7337394732126859E-4</v>
          </cell>
          <cell r="I53">
            <v>-0.13495438519972378</v>
          </cell>
          <cell r="K53">
            <v>-0.13553126679806488</v>
          </cell>
        </row>
        <row r="54">
          <cell r="E54">
            <v>-9.5602294455066923E-3</v>
          </cell>
          <cell r="G54">
            <v>6.7969145169448656E-3</v>
          </cell>
          <cell r="I54">
            <v>-7.0535141250316541E-2</v>
          </cell>
          <cell r="K54">
            <v>-0.13018462316641377</v>
          </cell>
        </row>
        <row r="55">
          <cell r="E55">
            <v>5.6021382828611743E-2</v>
          </cell>
          <cell r="G55">
            <v>5.1579236473496291E-2</v>
          </cell>
          <cell r="I55">
            <v>-9.9031260175838492E-2</v>
          </cell>
          <cell r="K55">
            <v>-0.10048063718758583</v>
          </cell>
        </row>
        <row r="56">
          <cell r="E56">
            <v>5.0640664034168746E-2</v>
          </cell>
          <cell r="G56">
            <v>2.804254282698709E-2</v>
          </cell>
          <cell r="I56">
            <v>-7.4155854621645576E-2</v>
          </cell>
          <cell r="K56">
            <v>-7.8119671998051476E-2</v>
          </cell>
        </row>
        <row r="58">
          <cell r="E58">
            <v>0.18082569293550269</v>
          </cell>
          <cell r="G58">
            <v>0.2027271758815383</v>
          </cell>
          <cell r="I58">
            <v>-0.47045418411150564</v>
          </cell>
          <cell r="K58">
            <v>-0.46947906679450302</v>
          </cell>
        </row>
        <row r="59">
          <cell r="E59">
            <v>0.18082569293550269</v>
          </cell>
          <cell r="G59">
            <v>0.2027271758815383</v>
          </cell>
          <cell r="I59">
            <v>-0.47045418411150564</v>
          </cell>
          <cell r="K59">
            <v>-0.46947906679450302</v>
          </cell>
        </row>
        <row r="60">
          <cell r="E60">
            <v>0.18082569293550269</v>
          </cell>
          <cell r="G60">
            <v>0.2027271758815383</v>
          </cell>
          <cell r="I60">
            <v>-0.47045418411150564</v>
          </cell>
          <cell r="K60">
            <v>-0.46947906679450302</v>
          </cell>
        </row>
        <row r="61">
          <cell r="E61">
            <v>6.0690824327187962E-2</v>
          </cell>
          <cell r="G61">
            <v>7.7044764632947113E-2</v>
          </cell>
          <cell r="I61">
            <v>-0.4553930917567281</v>
          </cell>
          <cell r="K61">
            <v>-0.45572705117790413</v>
          </cell>
        </row>
        <row r="62">
          <cell r="E62">
            <v>6.0690824327187962E-2</v>
          </cell>
          <cell r="G62">
            <v>7.7044764632947113E-2</v>
          </cell>
          <cell r="I62">
            <v>-0.4553930917567281</v>
          </cell>
          <cell r="K62">
            <v>-0.45572705117790413</v>
          </cell>
        </row>
        <row r="63">
          <cell r="E63">
            <v>0.1404432613853365</v>
          </cell>
          <cell r="G63">
            <v>0.17329948039678791</v>
          </cell>
          <cell r="I63">
            <v>-0.27290087379202593</v>
          </cell>
          <cell r="K63">
            <v>-0.24816957959376476</v>
          </cell>
        </row>
        <row r="64">
          <cell r="E64">
            <v>0.17000904469326014</v>
          </cell>
          <cell r="G64">
            <v>0.17090519954677075</v>
          </cell>
          <cell r="I64">
            <v>-0.36032186632567131</v>
          </cell>
          <cell r="K64">
            <v>-0.34662595996474882</v>
          </cell>
        </row>
        <row r="65">
          <cell r="E65">
            <v>0.22197922361946418</v>
          </cell>
          <cell r="G65">
            <v>0.20189762796504371</v>
          </cell>
          <cell r="I65">
            <v>-0.4511158606292559</v>
          </cell>
          <cell r="K65">
            <v>-0.44559300873907615</v>
          </cell>
        </row>
        <row r="66">
          <cell r="E66">
            <v>9.0702341137123749E-2</v>
          </cell>
          <cell r="G66">
            <v>8.1984897518878108E-2</v>
          </cell>
          <cell r="I66">
            <v>-0.36896321070234112</v>
          </cell>
          <cell r="K66">
            <v>-0.38066343042071199</v>
          </cell>
        </row>
        <row r="67">
          <cell r="E67">
            <v>0.23078920041536863</v>
          </cell>
          <cell r="G67">
            <v>0.22386094284961813</v>
          </cell>
          <cell r="I67">
            <v>-0.29724818276220144</v>
          </cell>
          <cell r="K67">
            <v>-0.21701343165657097</v>
          </cell>
        </row>
        <row r="68">
          <cell r="E68">
            <v>0.23078920041536863</v>
          </cell>
          <cell r="G68">
            <v>0.22386094284961813</v>
          </cell>
          <cell r="I68">
            <v>-0.29724818276220144</v>
          </cell>
          <cell r="K68">
            <v>-0.21701343165657097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 t="str">
            <v>Subidas</v>
          </cell>
          <cell r="T4" t="str">
            <v>Subidas</v>
          </cell>
          <cell r="U4" t="str">
            <v>Bajadas</v>
          </cell>
          <cell r="V4" t="str">
            <v>Carga TP después de la Parada</v>
          </cell>
        </row>
        <row r="5">
          <cell r="S5" t="str">
            <v>TRV16b_Aeroport</v>
          </cell>
          <cell r="T5">
            <v>2867.62</v>
          </cell>
          <cell r="U5">
            <v>0</v>
          </cell>
          <cell r="V5">
            <v>2867.62</v>
          </cell>
        </row>
        <row r="6">
          <cell r="S6" t="str">
            <v>TRV15b_Aeroport-Parquing LE</v>
          </cell>
          <cell r="T6">
            <v>0</v>
          </cell>
          <cell r="U6">
            <v>0</v>
          </cell>
          <cell r="V6">
            <v>2867.62</v>
          </cell>
        </row>
        <row r="7">
          <cell r="S7" t="str">
            <v xml:space="preserve">TRV14b_Gran Via de Can Pastilla </v>
          </cell>
          <cell r="T7">
            <v>989.70799999999997</v>
          </cell>
          <cell r="U7">
            <v>47</v>
          </cell>
          <cell r="V7">
            <v>3810.328</v>
          </cell>
        </row>
        <row r="8">
          <cell r="S8" t="str">
            <v xml:space="preserve">TRV13b_Can Pastilla-Virgili </v>
          </cell>
          <cell r="T8">
            <v>745.81899999999996</v>
          </cell>
          <cell r="U8">
            <v>105</v>
          </cell>
          <cell r="V8">
            <v>4451.1469999999999</v>
          </cell>
        </row>
        <row r="9">
          <cell r="S9" t="str">
            <v xml:space="preserve">TRV12b_Can Pastilla-Antoni Llobrés i Morey </v>
          </cell>
          <cell r="T9">
            <v>356.87799999999999</v>
          </cell>
          <cell r="U9">
            <v>34</v>
          </cell>
          <cell r="V9">
            <v>4774.0249999999996</v>
          </cell>
        </row>
        <row r="10">
          <cell r="S10" t="str">
            <v>TRV11b_Darwin</v>
          </cell>
          <cell r="T10">
            <v>208.482</v>
          </cell>
          <cell r="U10">
            <v>99.985500000000002</v>
          </cell>
          <cell r="V10">
            <v>4882.5214999999998</v>
          </cell>
        </row>
        <row r="11">
          <cell r="S11" t="str">
            <v xml:space="preserve">TRV10b_Cardenal Rosell-Guasp </v>
          </cell>
          <cell r="T11">
            <v>679.50900000000001</v>
          </cell>
          <cell r="U11">
            <v>98.009900000000002</v>
          </cell>
          <cell r="V11">
            <v>5464.0205999999998</v>
          </cell>
        </row>
        <row r="12">
          <cell r="S12" t="str">
            <v>TRV09b_Cardenal Rosell-Ciutat Jardí</v>
          </cell>
          <cell r="T12">
            <v>1049.9000000000001</v>
          </cell>
          <cell r="U12">
            <v>56.153700000000001</v>
          </cell>
          <cell r="V12">
            <v>6457.7668999999996</v>
          </cell>
        </row>
        <row r="13">
          <cell r="S13" t="str">
            <v>TRV08b_Llucmajor(Repsol-BP)</v>
          </cell>
          <cell r="T13">
            <v>290.19400000000002</v>
          </cell>
          <cell r="U13">
            <v>141.70140000000001</v>
          </cell>
          <cell r="V13">
            <v>6606.2595000000001</v>
          </cell>
        </row>
        <row r="14">
          <cell r="S14" t="str">
            <v>TRV07b_Llucmajor (Pavelló Josep Amengual)</v>
          </cell>
          <cell r="T14">
            <v>342.053</v>
          </cell>
          <cell r="U14">
            <v>35.200000000000003</v>
          </cell>
          <cell r="V14">
            <v>6913.1125000000002</v>
          </cell>
        </row>
        <row r="15">
          <cell r="S15" t="str">
            <v>TRV06b_Ciutat de la Plata</v>
          </cell>
          <cell r="T15">
            <v>671.46900000000005</v>
          </cell>
          <cell r="U15">
            <v>121.7205</v>
          </cell>
          <cell r="V15">
            <v>7462.8609999999999</v>
          </cell>
        </row>
        <row r="16">
          <cell r="S16" t="str">
            <v xml:space="preserve">TRV05b_Av. Mexic </v>
          </cell>
          <cell r="T16">
            <v>666.35500000000002</v>
          </cell>
          <cell r="U16">
            <v>227.41300000000001</v>
          </cell>
          <cell r="V16">
            <v>7901.8029999999999</v>
          </cell>
        </row>
        <row r="17">
          <cell r="S17" t="str">
            <v xml:space="preserve">TRV04b_Manuel Azaña </v>
          </cell>
          <cell r="T17">
            <v>1136.55</v>
          </cell>
          <cell r="U17">
            <v>488.20499999999998</v>
          </cell>
          <cell r="V17">
            <v>8550.1479999999992</v>
          </cell>
        </row>
        <row r="18">
          <cell r="S18" t="str">
            <v xml:space="preserve">TRV03b_Gabriel Alomar-Perez Galdos </v>
          </cell>
          <cell r="T18">
            <v>640.39200000000005</v>
          </cell>
          <cell r="U18">
            <v>1455.35</v>
          </cell>
          <cell r="V18">
            <v>7735.1899999999987</v>
          </cell>
        </row>
        <row r="19">
          <cell r="S19" t="str">
            <v xml:space="preserve">TRV02b_Gabriel Alomar-Ctra.Manacor </v>
          </cell>
          <cell r="T19">
            <v>0</v>
          </cell>
          <cell r="U19">
            <v>2943.7</v>
          </cell>
          <cell r="V19">
            <v>4791.4899999999989</v>
          </cell>
        </row>
        <row r="20">
          <cell r="S20" t="str">
            <v>TRV01b_Plaça Espanya</v>
          </cell>
          <cell r="T20">
            <v>0</v>
          </cell>
          <cell r="U20">
            <v>4791.42</v>
          </cell>
          <cell r="V20">
            <v>6.9999999998799467E-2</v>
          </cell>
        </row>
      </sheetData>
      <sheetData sheetId="11">
        <row r="4">
          <cell r="C4" t="str">
            <v>Subidas</v>
          </cell>
          <cell r="D4" t="str">
            <v>Bajadas</v>
          </cell>
          <cell r="E4" t="str">
            <v>Carga TP después de la Parada</v>
          </cell>
          <cell r="T4" t="str">
            <v>Subidas</v>
          </cell>
          <cell r="U4" t="str">
            <v>Bajadas</v>
          </cell>
          <cell r="V4" t="str">
            <v>Carga TP después de la Parada</v>
          </cell>
        </row>
        <row r="5">
          <cell r="B5" t="str">
            <v xml:space="preserve">TRV01a_Plaça Espanya </v>
          </cell>
          <cell r="C5">
            <v>3278.23</v>
          </cell>
          <cell r="D5">
            <v>0</v>
          </cell>
          <cell r="E5">
            <v>3278.23</v>
          </cell>
          <cell r="S5" t="str">
            <v>TRV16b_Aeroport</v>
          </cell>
          <cell r="T5">
            <v>3318.95</v>
          </cell>
          <cell r="U5">
            <v>0</v>
          </cell>
          <cell r="V5">
            <v>3318.95</v>
          </cell>
        </row>
        <row r="6">
          <cell r="B6" t="str">
            <v>TRV02a_Gabriel Alomar-Ctra.Manacor</v>
          </cell>
          <cell r="C6">
            <v>2017.17</v>
          </cell>
          <cell r="D6">
            <v>151.316</v>
          </cell>
          <cell r="E6">
            <v>5144.0839999999998</v>
          </cell>
          <cell r="S6" t="str">
            <v>TRV15b_Aeroport-Parquing LE</v>
          </cell>
          <cell r="T6">
            <v>0</v>
          </cell>
          <cell r="U6">
            <v>15</v>
          </cell>
          <cell r="V6">
            <v>3303.95</v>
          </cell>
        </row>
        <row r="7">
          <cell r="B7" t="str">
            <v>TRV03a_Gabriel Alomar-Perez Galdos</v>
          </cell>
          <cell r="C7">
            <v>1541.49</v>
          </cell>
          <cell r="D7">
            <v>593.82799999999997</v>
          </cell>
          <cell r="E7">
            <v>6091.7459999999992</v>
          </cell>
          <cell r="S7" t="str">
            <v xml:space="preserve">TRV14b_Gran Via de Can Pastilla </v>
          </cell>
          <cell r="T7">
            <v>455.63600000000002</v>
          </cell>
          <cell r="U7">
            <v>218</v>
          </cell>
          <cell r="V7">
            <v>3712.58</v>
          </cell>
        </row>
        <row r="8">
          <cell r="B8" t="str">
            <v xml:space="preserve">TRV04a_Manuel Azaña </v>
          </cell>
          <cell r="C8">
            <v>262.80599999999998</v>
          </cell>
          <cell r="D8">
            <v>381.73599999999999</v>
          </cell>
          <cell r="E8">
            <v>5972.8159999999989</v>
          </cell>
          <cell r="S8" t="str">
            <v xml:space="preserve">TRV13b_Can Pastilla-Virgili </v>
          </cell>
          <cell r="T8">
            <v>374.43900000000002</v>
          </cell>
          <cell r="U8">
            <v>399.10989999999998</v>
          </cell>
          <cell r="V8">
            <v>3516.86</v>
          </cell>
        </row>
        <row r="9">
          <cell r="B9" t="str">
            <v xml:space="preserve">TRV05a_Av.Mèxic </v>
          </cell>
          <cell r="C9">
            <v>71.080100000000002</v>
          </cell>
          <cell r="D9">
            <v>274.387</v>
          </cell>
          <cell r="E9">
            <v>5769.5090999999993</v>
          </cell>
          <cell r="S9" t="str">
            <v xml:space="preserve">TRV12b_Can Pastilla-Antoni Llobrés i Morey </v>
          </cell>
          <cell r="T9">
            <v>180.739</v>
          </cell>
          <cell r="U9">
            <v>30.5</v>
          </cell>
          <cell r="V9">
            <v>3667.1</v>
          </cell>
        </row>
        <row r="10">
          <cell r="B10" t="str">
            <v xml:space="preserve">TRV06a_Ciutat de la Plata </v>
          </cell>
          <cell r="C10">
            <v>65.223990000000015</v>
          </cell>
          <cell r="D10">
            <v>266.21699999999998</v>
          </cell>
          <cell r="E10">
            <v>5568.5160900000001</v>
          </cell>
          <cell r="S10" t="str">
            <v>TRV11b_Darwin</v>
          </cell>
          <cell r="T10">
            <v>258.67500000000001</v>
          </cell>
          <cell r="U10">
            <v>71.3733</v>
          </cell>
          <cell r="V10">
            <v>3854.4</v>
          </cell>
        </row>
        <row r="11">
          <cell r="B11" t="str">
            <v xml:space="preserve">TRV07a_Llucmajor (Pavelló Josep Amengual) </v>
          </cell>
          <cell r="C11">
            <v>20.950980000000001</v>
          </cell>
          <cell r="D11">
            <v>193.17599999999999</v>
          </cell>
          <cell r="E11">
            <v>5396.2910699999993</v>
          </cell>
          <cell r="S11" t="str">
            <v xml:space="preserve">TRV10b_Cardenal Rosell-Guasp </v>
          </cell>
          <cell r="T11">
            <v>345.714</v>
          </cell>
          <cell r="U11">
            <v>39.7059</v>
          </cell>
          <cell r="V11">
            <v>4160.41</v>
          </cell>
        </row>
        <row r="12">
          <cell r="B12" t="str">
            <v xml:space="preserve">TRV08a_Llucmajor(Repsol-BP) </v>
          </cell>
          <cell r="C12">
            <v>78.918480000000002</v>
          </cell>
          <cell r="D12">
            <v>136.20599999999999</v>
          </cell>
          <cell r="E12">
            <v>5339.0035499999994</v>
          </cell>
          <cell r="S12" t="str">
            <v>TRV09b_Cardenal Rosell-Ciutat Jardí</v>
          </cell>
          <cell r="T12">
            <v>530.71900000000005</v>
          </cell>
          <cell r="U12">
            <v>21.2941</v>
          </cell>
          <cell r="V12">
            <v>4669.84</v>
          </cell>
        </row>
        <row r="13">
          <cell r="B13" t="str">
            <v>TRV09a_Cardenal Rosell-Ciutat Jardí</v>
          </cell>
          <cell r="C13">
            <v>39.491700000000002</v>
          </cell>
          <cell r="D13">
            <v>609.54999999999995</v>
          </cell>
          <cell r="E13">
            <v>4768.9452499999989</v>
          </cell>
          <cell r="S13" t="str">
            <v>TRV08b_Llucmajor(Repsol-BP)</v>
          </cell>
          <cell r="T13">
            <v>144.893</v>
          </cell>
          <cell r="U13">
            <v>69.3</v>
          </cell>
          <cell r="V13">
            <v>4737.7299999999996</v>
          </cell>
        </row>
        <row r="14">
          <cell r="B14" t="str">
            <v xml:space="preserve">TRV10a_Cardenal Rosell-Guasp </v>
          </cell>
          <cell r="C14">
            <v>68.336299999999994</v>
          </cell>
          <cell r="D14">
            <v>321.87400000000002</v>
          </cell>
          <cell r="E14">
            <v>4515.407549999999</v>
          </cell>
          <cell r="S14" t="str">
            <v>TRV07b_Llucmajor (Pavelló Josep Amengual)</v>
          </cell>
          <cell r="T14">
            <v>172.39</v>
          </cell>
          <cell r="U14">
            <v>17.549019999999999</v>
          </cell>
          <cell r="V14">
            <v>4907.07</v>
          </cell>
        </row>
        <row r="15">
          <cell r="B15" t="str">
            <v xml:space="preserve">TRV11a_Darwin </v>
          </cell>
          <cell r="C15">
            <v>68.764099999999999</v>
          </cell>
          <cell r="D15">
            <v>300.70100000000002</v>
          </cell>
          <cell r="E15">
            <v>4283.4706499999993</v>
          </cell>
          <cell r="S15" t="str">
            <v>TRV06b_Ciutat de la Plata</v>
          </cell>
          <cell r="T15">
            <v>338.90100000000001</v>
          </cell>
          <cell r="U15">
            <v>60.76764</v>
          </cell>
          <cell r="V15">
            <v>5178.45</v>
          </cell>
        </row>
        <row r="16">
          <cell r="B16" t="str">
            <v xml:space="preserve">TRV12a_Can Pastilla-Antoni Llobrés i Morey </v>
          </cell>
          <cell r="C16">
            <v>88</v>
          </cell>
          <cell r="D16">
            <v>199.18199999999999</v>
          </cell>
          <cell r="E16">
            <v>4172.2886499999995</v>
          </cell>
          <cell r="S16" t="str">
            <v xml:space="preserve">TRV05b_Av. Mexic </v>
          </cell>
          <cell r="T16">
            <v>414.69299999999998</v>
          </cell>
          <cell r="U16">
            <v>154.93299999999999</v>
          </cell>
          <cell r="V16">
            <v>5438.21</v>
          </cell>
        </row>
        <row r="17">
          <cell r="B17" t="str">
            <v xml:space="preserve">TRV13a_Can Pastilla-Virgili </v>
          </cell>
          <cell r="C17">
            <v>578.54999999999995</v>
          </cell>
          <cell r="D17">
            <v>498.56299999999999</v>
          </cell>
          <cell r="E17">
            <v>4252.2756499999996</v>
          </cell>
          <cell r="S17" t="str">
            <v xml:space="preserve">TRV04b_Manuel Azaña </v>
          </cell>
          <cell r="T17">
            <v>384.47199999999998</v>
          </cell>
          <cell r="U17">
            <v>316.41500000000002</v>
          </cell>
          <cell r="V17">
            <v>5506.27</v>
          </cell>
        </row>
        <row r="18">
          <cell r="B18" t="str">
            <v>TRV14a_Gran Via de Can Pastilla</v>
          </cell>
          <cell r="C18">
            <v>306.10000000000002</v>
          </cell>
          <cell r="D18">
            <v>1367.23</v>
          </cell>
          <cell r="E18">
            <v>3191.1456499999999</v>
          </cell>
          <cell r="S18" t="str">
            <v xml:space="preserve">TRV03b_Gabriel Alomar-Perez Galdos </v>
          </cell>
          <cell r="T18">
            <v>488.32400000000001</v>
          </cell>
          <cell r="U18">
            <v>813.85900000000004</v>
          </cell>
          <cell r="V18">
            <v>5180.74</v>
          </cell>
        </row>
        <row r="19">
          <cell r="B19" t="str">
            <v xml:space="preserve">TRV15a_Aeroport-Parquing LE </v>
          </cell>
          <cell r="C19">
            <v>0</v>
          </cell>
          <cell r="D19">
            <v>0</v>
          </cell>
          <cell r="E19">
            <v>3191.1456499999999</v>
          </cell>
          <cell r="S19" t="str">
            <v xml:space="preserve">TRV02b_Gabriel Alomar-Ctra.Manacor </v>
          </cell>
          <cell r="T19">
            <v>0</v>
          </cell>
          <cell r="U19">
            <v>1984.23</v>
          </cell>
          <cell r="V19">
            <v>3196.51</v>
          </cell>
        </row>
        <row r="20">
          <cell r="B20" t="str">
            <v>TRV16a_Aeroport</v>
          </cell>
          <cell r="C20">
            <v>0</v>
          </cell>
          <cell r="D20">
            <v>3191</v>
          </cell>
          <cell r="E20">
            <v>0.14564999999993233</v>
          </cell>
          <cell r="S20" t="str">
            <v>TRV01b_Plaça Espanya</v>
          </cell>
          <cell r="T20">
            <v>0</v>
          </cell>
          <cell r="U20">
            <v>3196.51</v>
          </cell>
          <cell r="V20">
            <v>0</v>
          </cell>
        </row>
        <row r="67">
          <cell r="C67" t="str">
            <v>Subidas</v>
          </cell>
          <cell r="D67" t="str">
            <v>Bajadas</v>
          </cell>
          <cell r="E67" t="str">
            <v>Carga TP después de la Parada</v>
          </cell>
          <cell r="T67" t="str">
            <v>Subidas</v>
          </cell>
          <cell r="U67" t="str">
            <v>Bajadas</v>
          </cell>
          <cell r="V67" t="str">
            <v>Carga TP después de la Parada</v>
          </cell>
        </row>
        <row r="68">
          <cell r="B68" t="str">
            <v xml:space="preserve">TRV01a_Plaça Espanya </v>
          </cell>
          <cell r="C68">
            <v>4045.72</v>
          </cell>
          <cell r="D68">
            <v>0</v>
          </cell>
          <cell r="E68">
            <v>4045.72</v>
          </cell>
          <cell r="S68" t="str">
            <v xml:space="preserve">TRV2_11v </v>
          </cell>
          <cell r="T68">
            <v>202</v>
          </cell>
          <cell r="U68">
            <v>0</v>
          </cell>
          <cell r="V68">
            <v>202</v>
          </cell>
        </row>
        <row r="69">
          <cell r="B69" t="str">
            <v>TRV02a_Gabriel Alomar-Ctra.Manacor</v>
          </cell>
          <cell r="C69">
            <v>2499.61</v>
          </cell>
          <cell r="D69">
            <v>151.95599999999999</v>
          </cell>
          <cell r="E69">
            <v>6393.3739999999998</v>
          </cell>
          <cell r="S69" t="str">
            <v xml:space="preserve">TRV2_10v </v>
          </cell>
          <cell r="T69">
            <v>353.39499999999998</v>
          </cell>
          <cell r="U69">
            <v>0</v>
          </cell>
          <cell r="V69">
            <v>555.39499999999998</v>
          </cell>
        </row>
        <row r="70">
          <cell r="B70" t="str">
            <v>TRV03a_Gabriel Alomar-Perez Galdos</v>
          </cell>
          <cell r="C70">
            <v>2112.21</v>
          </cell>
          <cell r="D70">
            <v>596.03700000000003</v>
          </cell>
          <cell r="E70">
            <v>7909.5469999999987</v>
          </cell>
          <cell r="S70" t="str">
            <v>TRV2_09v</v>
          </cell>
          <cell r="T70">
            <v>454.5</v>
          </cell>
          <cell r="U70">
            <v>0</v>
          </cell>
          <cell r="V70">
            <v>1009.895</v>
          </cell>
        </row>
        <row r="71">
          <cell r="B71" t="str">
            <v xml:space="preserve">TRV04a_Manuel Azaña </v>
          </cell>
          <cell r="C71">
            <v>342.62400000000002</v>
          </cell>
          <cell r="D71">
            <v>379.322</v>
          </cell>
          <cell r="E71">
            <v>7872.8489999999983</v>
          </cell>
          <cell r="S71" t="str">
            <v xml:space="preserve">TRV2_08v </v>
          </cell>
          <cell r="T71">
            <v>1454</v>
          </cell>
          <cell r="U71">
            <v>0</v>
          </cell>
          <cell r="V71">
            <v>2463.895</v>
          </cell>
        </row>
        <row r="72">
          <cell r="B72" t="str">
            <v xml:space="preserve">TRV05a_Av.Mèxic </v>
          </cell>
          <cell r="C72">
            <v>112.581</v>
          </cell>
          <cell r="D72">
            <v>273.74700000000001</v>
          </cell>
          <cell r="E72">
            <v>7711.6829999999982</v>
          </cell>
          <cell r="S72" t="str">
            <v>TRV2_07v</v>
          </cell>
          <cell r="T72">
            <v>1012.0844999999999</v>
          </cell>
          <cell r="U72">
            <v>39.626300000000001</v>
          </cell>
          <cell r="V72">
            <v>3436.3532</v>
          </cell>
        </row>
        <row r="73">
          <cell r="B73" t="str">
            <v xml:space="preserve">TRV06a_Ciutat de la Plata </v>
          </cell>
          <cell r="C73">
            <v>107.62020000000001</v>
          </cell>
          <cell r="D73">
            <v>259.09899999999999</v>
          </cell>
          <cell r="E73">
            <v>7560.2041999999983</v>
          </cell>
          <cell r="S73" t="str">
            <v>TRV2_06v</v>
          </cell>
          <cell r="T73">
            <v>471.32659999999998</v>
          </cell>
          <cell r="U73">
            <v>125.626</v>
          </cell>
          <cell r="V73">
            <v>3782.0537999999997</v>
          </cell>
        </row>
        <row r="74">
          <cell r="B74" t="str">
            <v xml:space="preserve">TRV07a_Llucmajor (Pavelló Josep Amengual) </v>
          </cell>
          <cell r="C74">
            <v>32.250979999999998</v>
          </cell>
          <cell r="D74">
            <v>186.804</v>
          </cell>
          <cell r="E74">
            <v>7405.651179999998</v>
          </cell>
          <cell r="S74" t="str">
            <v>TRV2_05v</v>
          </cell>
          <cell r="T74">
            <v>1440.01</v>
          </cell>
          <cell r="U74">
            <v>169.73840000000001</v>
          </cell>
          <cell r="V74">
            <v>5052.3253999999997</v>
          </cell>
        </row>
        <row r="75">
          <cell r="B75" t="str">
            <v xml:space="preserve">TRV08a_Llucmajor(Repsol-BP) </v>
          </cell>
          <cell r="C75">
            <v>138.06899999999999</v>
          </cell>
          <cell r="D75">
            <v>131.53899999999999</v>
          </cell>
          <cell r="E75">
            <v>7412.1811799999987</v>
          </cell>
          <cell r="S75" t="str">
            <v>TRV2_04v</v>
          </cell>
          <cell r="T75">
            <v>1495.58</v>
          </cell>
          <cell r="U75">
            <v>83.350000000000009</v>
          </cell>
          <cell r="V75">
            <v>6464.5553999999993</v>
          </cell>
        </row>
        <row r="76">
          <cell r="B76" t="str">
            <v>TRV09a_Cardenal Rosell-Ciutat Jardí</v>
          </cell>
          <cell r="C76">
            <v>121.81</v>
          </cell>
          <cell r="D76">
            <v>554.04899999999998</v>
          </cell>
          <cell r="E76">
            <v>6979.9421799999991</v>
          </cell>
          <cell r="S76" t="str">
            <v xml:space="preserve">TRV2_03v </v>
          </cell>
          <cell r="T76">
            <v>926.50099999999998</v>
          </cell>
          <cell r="U76">
            <v>181.19704999999999</v>
          </cell>
          <cell r="V76">
            <v>7209.8593499999997</v>
          </cell>
        </row>
        <row r="77">
          <cell r="B77" t="str">
            <v xml:space="preserve">TRV10a_Cardenal Rosell-Guasp </v>
          </cell>
          <cell r="C77">
            <v>160.54</v>
          </cell>
          <cell r="D77">
            <v>288.85300000000001</v>
          </cell>
          <cell r="E77">
            <v>6851.629179999999</v>
          </cell>
          <cell r="S77" t="str">
            <v xml:space="preserve">TRV2_02v </v>
          </cell>
          <cell r="T77">
            <v>54.301960000000001</v>
          </cell>
          <cell r="U77">
            <v>91.8</v>
          </cell>
          <cell r="V77">
            <v>7172.3613099999993</v>
          </cell>
        </row>
        <row r="78">
          <cell r="B78" t="str">
            <v xml:space="preserve">TRV11a_Darwin </v>
          </cell>
          <cell r="C78">
            <v>238.57</v>
          </cell>
          <cell r="D78">
            <v>275.56900000000002</v>
          </cell>
          <cell r="E78">
            <v>6814.6301799999983</v>
          </cell>
          <cell r="S78" t="str">
            <v>TRV2_01v</v>
          </cell>
          <cell r="T78">
            <v>94.645799999999994</v>
          </cell>
          <cell r="U78">
            <v>183.54119999999998</v>
          </cell>
          <cell r="V78">
            <v>7083.4659099999999</v>
          </cell>
        </row>
        <row r="79">
          <cell r="B79" t="str">
            <v xml:space="preserve">TRV12a_Can Pastilla-Antoni Llobrés i Morey </v>
          </cell>
          <cell r="C79">
            <v>95.868200000000002</v>
          </cell>
          <cell r="D79">
            <v>182.167</v>
          </cell>
          <cell r="E79">
            <v>6728.3313799999978</v>
          </cell>
          <cell r="S79" t="str">
            <v xml:space="preserve">TRV14b_Gran Via de Can Pastilla </v>
          </cell>
          <cell r="T79">
            <v>456.20100000000002</v>
          </cell>
          <cell r="U79">
            <v>281.10000000000002</v>
          </cell>
          <cell r="V79">
            <v>7258.5669099999996</v>
          </cell>
        </row>
        <row r="80">
          <cell r="B80" t="str">
            <v xml:space="preserve">TRV13a_Can Pastilla-Virgili </v>
          </cell>
          <cell r="C80">
            <v>746.476</v>
          </cell>
          <cell r="D80">
            <v>334.35919999999999</v>
          </cell>
          <cell r="E80">
            <v>7140.4481799999976</v>
          </cell>
          <cell r="S80" t="str">
            <v xml:space="preserve">TRV13b_Can Pastilla-Virgili </v>
          </cell>
          <cell r="T80">
            <v>374.43900000000002</v>
          </cell>
          <cell r="U80">
            <v>584.5</v>
          </cell>
          <cell r="V80">
            <v>7048.5059099999999</v>
          </cell>
        </row>
        <row r="81">
          <cell r="B81" t="str">
            <v>TRV14a_Gran Via de Can Pastilla</v>
          </cell>
          <cell r="C81">
            <v>925.76</v>
          </cell>
          <cell r="D81">
            <v>187.20000000000002</v>
          </cell>
          <cell r="E81">
            <v>7879.008179999998</v>
          </cell>
          <cell r="S81" t="str">
            <v xml:space="preserve">TRV12b_Can Pastilla-Antoni Llobrés i Morey </v>
          </cell>
          <cell r="T81">
            <v>180.739</v>
          </cell>
          <cell r="U81">
            <v>47.5</v>
          </cell>
          <cell r="V81">
            <v>7181.7449099999994</v>
          </cell>
        </row>
        <row r="82">
          <cell r="B82" t="str">
            <v xml:space="preserve">TRV2_01i </v>
          </cell>
          <cell r="C82">
            <v>302.83190000000002</v>
          </cell>
          <cell r="D82">
            <v>262.87079999999997</v>
          </cell>
          <cell r="E82">
            <v>7918.9692799999984</v>
          </cell>
          <cell r="S82" t="str">
            <v>TRV11b_Darwin</v>
          </cell>
          <cell r="T82">
            <v>258.67500000000001</v>
          </cell>
          <cell r="U82">
            <v>348.685</v>
          </cell>
          <cell r="V82">
            <v>7091.7349099999992</v>
          </cell>
        </row>
        <row r="83">
          <cell r="B83" t="str">
            <v xml:space="preserve">TRV2_02i </v>
          </cell>
          <cell r="C83">
            <v>129.9</v>
          </cell>
          <cell r="D83">
            <v>132.49804</v>
          </cell>
          <cell r="E83">
            <v>7916.3712399999977</v>
          </cell>
          <cell r="S83" t="str">
            <v xml:space="preserve">TRV10b_Cardenal Rosell-Guasp </v>
          </cell>
          <cell r="T83">
            <v>345.714</v>
          </cell>
          <cell r="U83">
            <v>111.804</v>
          </cell>
          <cell r="V83">
            <v>7325.6449099999991</v>
          </cell>
        </row>
        <row r="84">
          <cell r="B84" t="str">
            <v xml:space="preserve">TRV2_03i </v>
          </cell>
          <cell r="C84">
            <v>243.66880000000003</v>
          </cell>
          <cell r="D84">
            <v>1396.77</v>
          </cell>
          <cell r="E84">
            <v>6763.2700399999976</v>
          </cell>
          <cell r="S84" t="str">
            <v>TRV09b_Cardenal Rosell-Ciutat Jardí</v>
          </cell>
          <cell r="T84">
            <v>530.71900000000005</v>
          </cell>
          <cell r="U84">
            <v>67.196100000000001</v>
          </cell>
          <cell r="V84">
            <v>7789.167809999999</v>
          </cell>
        </row>
        <row r="85">
          <cell r="B85" t="str">
            <v>TRV2_04i</v>
          </cell>
          <cell r="C85">
            <v>61</v>
          </cell>
          <cell r="D85">
            <v>1949.93</v>
          </cell>
          <cell r="E85">
            <v>4874.3400399999973</v>
          </cell>
          <cell r="S85" t="str">
            <v>TRV08b_Llucmajor(Repsol-BP)</v>
          </cell>
          <cell r="T85">
            <v>144.893</v>
          </cell>
          <cell r="U85">
            <v>86.4</v>
          </cell>
          <cell r="V85">
            <v>7847.6608099999994</v>
          </cell>
        </row>
        <row r="86">
          <cell r="B86" t="str">
            <v>TRV2_05i</v>
          </cell>
          <cell r="C86">
            <v>182.29300000000001</v>
          </cell>
          <cell r="D86">
            <v>1726.37</v>
          </cell>
          <cell r="E86">
            <v>3330.2630399999971</v>
          </cell>
          <cell r="S86" t="str">
            <v>TRV07b_Llucmajor (Pavelló Josep Amengual)</v>
          </cell>
          <cell r="T86">
            <v>172.39</v>
          </cell>
          <cell r="U86">
            <v>22.65954</v>
          </cell>
          <cell r="V86">
            <v>7997.3912700000001</v>
          </cell>
        </row>
        <row r="87">
          <cell r="B87" t="str">
            <v>TRV2_06i</v>
          </cell>
          <cell r="C87">
            <v>120</v>
          </cell>
          <cell r="D87">
            <v>628.20000000000005</v>
          </cell>
          <cell r="E87">
            <v>2822.0630399999973</v>
          </cell>
          <cell r="S87" t="str">
            <v>TRV06b_Ciutat de la Plata</v>
          </cell>
          <cell r="T87">
            <v>338.90100000000001</v>
          </cell>
          <cell r="U87">
            <v>90.432000000000002</v>
          </cell>
          <cell r="V87">
            <v>8245.8602699999992</v>
          </cell>
        </row>
        <row r="88">
          <cell r="B88" t="str">
            <v xml:space="preserve">TRV2_07i </v>
          </cell>
          <cell r="C88">
            <v>20</v>
          </cell>
          <cell r="D88">
            <v>1570.425</v>
          </cell>
          <cell r="E88">
            <v>1271.6380399999973</v>
          </cell>
          <cell r="S88" t="str">
            <v xml:space="preserve">TRV05b_Av. Mexic </v>
          </cell>
          <cell r="T88">
            <v>414.69299999999998</v>
          </cell>
          <cell r="U88">
            <v>173.05799999999999</v>
          </cell>
          <cell r="V88">
            <v>8487.4952699999994</v>
          </cell>
        </row>
        <row r="89">
          <cell r="B89" t="str">
            <v xml:space="preserve">TRV2_08i </v>
          </cell>
          <cell r="C89">
            <v>0</v>
          </cell>
          <cell r="D89">
            <v>942.3</v>
          </cell>
          <cell r="E89">
            <v>329.33803999999736</v>
          </cell>
          <cell r="S89" t="str">
            <v xml:space="preserve">TRV04b_Manuel Azaña </v>
          </cell>
          <cell r="T89">
            <v>384.47199999999998</v>
          </cell>
          <cell r="U89">
            <v>370.952</v>
          </cell>
          <cell r="V89">
            <v>8501.0152699999999</v>
          </cell>
        </row>
        <row r="90">
          <cell r="B90" t="str">
            <v xml:space="preserve">TRV2_09i </v>
          </cell>
          <cell r="C90">
            <v>0</v>
          </cell>
          <cell r="D90">
            <v>148.05000000000001</v>
          </cell>
          <cell r="E90">
            <v>181.28803999999735</v>
          </cell>
          <cell r="S90" t="str">
            <v xml:space="preserve">TRV03b_Gabriel Alomar-Perez Galdos </v>
          </cell>
          <cell r="T90">
            <v>488.32400000000001</v>
          </cell>
          <cell r="U90">
            <v>1333.69</v>
          </cell>
          <cell r="V90">
            <v>7655.6492699999999</v>
          </cell>
        </row>
        <row r="91">
          <cell r="B91" t="str">
            <v xml:space="preserve">TRV2_10i </v>
          </cell>
          <cell r="C91">
            <v>0</v>
          </cell>
          <cell r="D91">
            <v>115.24274999999999</v>
          </cell>
          <cell r="E91">
            <v>66.045289999997365</v>
          </cell>
          <cell r="S91" t="str">
            <v xml:space="preserve">TRV02b_Gabriel Alomar-Ctra.Manacor </v>
          </cell>
          <cell r="T91">
            <v>0</v>
          </cell>
          <cell r="U91">
            <v>2552.92</v>
          </cell>
          <cell r="V91">
            <v>5102.7292699999998</v>
          </cell>
        </row>
        <row r="92">
          <cell r="B92" t="str">
            <v>TRV2_11i</v>
          </cell>
          <cell r="C92">
            <v>0</v>
          </cell>
          <cell r="D92">
            <v>65.8</v>
          </cell>
          <cell r="E92">
            <v>0.24528999999736811</v>
          </cell>
          <cell r="S92" t="str">
            <v>TRV01b_Plaça Espanya</v>
          </cell>
          <cell r="T92">
            <v>0</v>
          </cell>
          <cell r="U92">
            <v>5103</v>
          </cell>
          <cell r="V92"/>
        </row>
      </sheetData>
      <sheetData sheetId="12">
        <row r="4">
          <cell r="C4" t="str">
            <v>Subidas</v>
          </cell>
        </row>
      </sheetData>
      <sheetData sheetId="13">
        <row r="4">
          <cell r="C4" t="str">
            <v>Subidas</v>
          </cell>
          <cell r="D4" t="str">
            <v>Bajadas</v>
          </cell>
          <cell r="E4" t="str">
            <v>Carga TP después de la Parada</v>
          </cell>
          <cell r="T4" t="str">
            <v>Subidas</v>
          </cell>
          <cell r="U4" t="str">
            <v>Bajadas</v>
          </cell>
          <cell r="V4" t="str">
            <v>Carga TP después de la Parada</v>
          </cell>
        </row>
        <row r="5">
          <cell r="B5" t="str">
            <v xml:space="preserve">TRV01a_Plaça Espanya </v>
          </cell>
          <cell r="C5">
            <v>3444.2417440567333</v>
          </cell>
          <cell r="D5">
            <v>0</v>
          </cell>
          <cell r="E5">
            <v>3444.2417440567333</v>
          </cell>
          <cell r="S5" t="str">
            <v>TRV16b_Aeroport</v>
          </cell>
          <cell r="T5">
            <v>3903.189444551715</v>
          </cell>
          <cell r="U5">
            <v>0</v>
          </cell>
          <cell r="V5">
            <v>3318.95</v>
          </cell>
        </row>
        <row r="6">
          <cell r="B6" t="str">
            <v>TRV02a_Gabriel Alomar-Ctra.Manacor</v>
          </cell>
          <cell r="C6">
            <v>2130.174652800391</v>
          </cell>
          <cell r="D6">
            <v>149.0998874033493</v>
          </cell>
          <cell r="E6">
            <v>5425.3165094537753</v>
          </cell>
          <cell r="S6" t="str">
            <v>TRV15b_Aeroport-Parquing LE</v>
          </cell>
          <cell r="T6">
            <v>0</v>
          </cell>
          <cell r="U6">
            <v>19.914294727106892</v>
          </cell>
          <cell r="V6">
            <v>3303.95</v>
          </cell>
        </row>
        <row r="7">
          <cell r="B7" t="str">
            <v>TRV03a_Gabriel Alomar-Perez Galdos</v>
          </cell>
          <cell r="C7">
            <v>1526.7530019120459</v>
          </cell>
          <cell r="D7">
            <v>560.21277505548778</v>
          </cell>
          <cell r="E7">
            <v>6391.8567363103339</v>
          </cell>
          <cell r="S7" t="str">
            <v xml:space="preserve">TRV14b_Gran Via de Can Pastilla </v>
          </cell>
          <cell r="T7">
            <v>498.39287767622386</v>
          </cell>
          <cell r="U7">
            <v>248.99159925733682</v>
          </cell>
          <cell r="V7">
            <v>3712.58</v>
          </cell>
        </row>
        <row r="8">
          <cell r="B8" t="str">
            <v xml:space="preserve">TRV04a_Manuel Azaña </v>
          </cell>
          <cell r="C8">
            <v>266.22563973394392</v>
          </cell>
          <cell r="D8">
            <v>357.90067797707775</v>
          </cell>
          <cell r="E8">
            <v>6300.1816980672002</v>
          </cell>
          <cell r="S8" t="str">
            <v xml:space="preserve">TRV13b_Can Pastilla-Virgili </v>
          </cell>
          <cell r="T8">
            <v>393.28141791783531</v>
          </cell>
          <cell r="U8">
            <v>440.01150224454591</v>
          </cell>
          <cell r="V8">
            <v>3516.86</v>
          </cell>
        </row>
        <row r="9">
          <cell r="B9" t="str">
            <v xml:space="preserve">TRV05a_Av.Mèxic </v>
          </cell>
          <cell r="C9">
            <v>72.695656865052342</v>
          </cell>
          <cell r="D9">
            <v>257.85500184338082</v>
          </cell>
          <cell r="E9">
            <v>6115.0223530888716</v>
          </cell>
          <cell r="S9" t="str">
            <v xml:space="preserve">TRV12b_Can Pastilla-Antoni Llobrés i Morey </v>
          </cell>
          <cell r="T9">
            <v>177.70686985440838</v>
          </cell>
          <cell r="U9">
            <v>31.820436415754976</v>
          </cell>
          <cell r="V9">
            <v>3667.1</v>
          </cell>
        </row>
        <row r="10">
          <cell r="B10" t="str">
            <v xml:space="preserve">TRV06a_Ciutat de la Plata </v>
          </cell>
          <cell r="C10">
            <v>89.556391996370252</v>
          </cell>
          <cell r="D10">
            <v>346.9000141492769</v>
          </cell>
          <cell r="E10">
            <v>5857.6787309359652</v>
          </cell>
          <cell r="S10" t="str">
            <v>TRV11b_Darwin</v>
          </cell>
          <cell r="T10">
            <v>194.43873501577286</v>
          </cell>
          <cell r="U10">
            <v>54.12042580835309</v>
          </cell>
          <cell r="V10">
            <v>3854.4</v>
          </cell>
        </row>
        <row r="11">
          <cell r="B11" t="str">
            <v xml:space="preserve">TRV07a_Llucmajor (Pavelló Josep Amengual) </v>
          </cell>
          <cell r="C11">
            <v>23.230446624000002</v>
          </cell>
          <cell r="D11">
            <v>198.80059089927011</v>
          </cell>
          <cell r="E11">
            <v>5682.1085866606954</v>
          </cell>
          <cell r="S11" t="str">
            <v xml:space="preserve">TRV10b_Cardenal Rosell-Guasp </v>
          </cell>
          <cell r="T11">
            <v>268.48275390076776</v>
          </cell>
          <cell r="U11">
            <v>31.439876108475911</v>
          </cell>
          <cell r="V11">
            <v>4160.41</v>
          </cell>
        </row>
        <row r="12">
          <cell r="B12" t="str">
            <v xml:space="preserve">TRV08a_Llucmajor(Repsol-BP) </v>
          </cell>
          <cell r="C12">
            <v>76.180970782953423</v>
          </cell>
          <cell r="D12">
            <v>124.08887526079646</v>
          </cell>
          <cell r="E12">
            <v>5634.2006821828527</v>
          </cell>
          <cell r="S12" t="str">
            <v>TRV09b_Cardenal Rosell-Ciutat Jardí</v>
          </cell>
          <cell r="T12">
            <v>401.24854981310438</v>
          </cell>
          <cell r="U12">
            <v>16.896669564376189</v>
          </cell>
          <cell r="V12">
            <v>4669.84</v>
          </cell>
        </row>
        <row r="13">
          <cell r="B13" t="str">
            <v>TRV09a_Cardenal Rosell-Ciutat Jardí</v>
          </cell>
          <cell r="C13">
            <v>29.857584436687159</v>
          </cell>
          <cell r="D13">
            <v>437.10448941589078</v>
          </cell>
          <cell r="E13">
            <v>5226.9537772036492</v>
          </cell>
          <cell r="S13" t="str">
            <v>TRV08b_Llucmajor(Repsol-BP)</v>
          </cell>
          <cell r="T13">
            <v>139.86697918731417</v>
          </cell>
          <cell r="U13">
            <v>69.861150576390216</v>
          </cell>
          <cell r="V13">
            <v>4737.7299999999996</v>
          </cell>
        </row>
        <row r="14">
          <cell r="B14" t="str">
            <v xml:space="preserve">TRV10a_Cardenal Rosell-Guasp </v>
          </cell>
          <cell r="C14">
            <v>53.070219937257484</v>
          </cell>
          <cell r="D14">
            <v>230.32749714890181</v>
          </cell>
          <cell r="E14">
            <v>5049.6964999920046</v>
          </cell>
          <cell r="S14" t="str">
            <v>TRV07b_Llucmajor (Pavelló Josep Amengual)</v>
          </cell>
          <cell r="T14">
            <v>191.14603199999999</v>
          </cell>
          <cell r="U14">
            <v>19.984038652224889</v>
          </cell>
          <cell r="V14">
            <v>4907.07</v>
          </cell>
        </row>
        <row r="15">
          <cell r="B15" t="str">
            <v xml:space="preserve">TRV11a_Darwin </v>
          </cell>
          <cell r="C15">
            <v>51.688043369085172</v>
          </cell>
          <cell r="D15">
            <v>206.06033892565915</v>
          </cell>
          <cell r="E15">
            <v>4895.3242044354301</v>
          </cell>
          <cell r="S15" t="str">
            <v>TRV06b_Ciutat de la Plata</v>
          </cell>
          <cell r="T15">
            <v>465.33109679370841</v>
          </cell>
          <cell r="U15">
            <v>87.620715042890524</v>
          </cell>
          <cell r="V15">
            <v>5178.45</v>
          </cell>
        </row>
        <row r="16">
          <cell r="B16" t="str">
            <v xml:space="preserve">TRV12a_Can Pastilla-Antoni Llobrés i Morey </v>
          </cell>
          <cell r="C16">
            <v>86.523686349863269</v>
          </cell>
          <cell r="D16">
            <v>187.79779592372986</v>
          </cell>
          <cell r="E16">
            <v>4794.0500948615636</v>
          </cell>
          <cell r="S16" t="str">
            <v xml:space="preserve">TRV05b_Av. Mexic </v>
          </cell>
          <cell r="T16">
            <v>424.11842459899674</v>
          </cell>
          <cell r="U16">
            <v>161.10975952677273</v>
          </cell>
          <cell r="V16">
            <v>5438.21</v>
          </cell>
        </row>
        <row r="17">
          <cell r="B17" t="str">
            <v xml:space="preserve">TRV13a_Can Pastilla-Virgili </v>
          </cell>
          <cell r="C17">
            <v>607.66363636363633</v>
          </cell>
          <cell r="D17">
            <v>496.73605445782482</v>
          </cell>
          <cell r="E17">
            <v>4904.9776767673748</v>
          </cell>
          <cell r="S17" t="str">
            <v xml:space="preserve">TRV04b_Manuel Azaña </v>
          </cell>
          <cell r="T17">
            <v>389.47476145821969</v>
          </cell>
          <cell r="U17">
            <v>328.26331913349077</v>
          </cell>
          <cell r="V17">
            <v>5506.27</v>
          </cell>
        </row>
        <row r="18">
          <cell r="B18" t="str">
            <v>TRV14a_Gran Via de Can Pastilla</v>
          </cell>
          <cell r="C18">
            <v>334.82442093401778</v>
          </cell>
          <cell r="D18">
            <v>1411.2497888533899</v>
          </cell>
          <cell r="E18">
            <v>3828.5523088480031</v>
          </cell>
          <cell r="S18" t="str">
            <v xml:space="preserve">TRV03b_Gabriel Alomar-Perez Galdos </v>
          </cell>
          <cell r="T18">
            <v>483.65551051625238</v>
          </cell>
          <cell r="U18">
            <v>849.58609833878415</v>
          </cell>
          <cell r="V18">
            <v>5180.74</v>
          </cell>
        </row>
        <row r="19">
          <cell r="B19" t="str">
            <v xml:space="preserve">TRV15a_Aeroport-Parquing LE </v>
          </cell>
          <cell r="C19">
            <v>0</v>
          </cell>
          <cell r="D19">
            <v>0</v>
          </cell>
          <cell r="E19">
            <v>3828.5523088480031</v>
          </cell>
          <cell r="S19" t="str">
            <v xml:space="preserve">TRV02b_Gabriel Alomar-Ctra.Manacor </v>
          </cell>
          <cell r="T19">
            <v>0</v>
          </cell>
          <cell r="U19">
            <v>2163.4674474904177</v>
          </cell>
          <cell r="V19">
            <v>3196.51</v>
          </cell>
        </row>
        <row r="20">
          <cell r="B20" t="str">
            <v>TRV16a_Aeroport</v>
          </cell>
          <cell r="C20">
            <v>0</v>
          </cell>
          <cell r="D20">
            <v>3828.5523088480013</v>
          </cell>
          <cell r="E20">
            <v>0</v>
          </cell>
          <cell r="S20" t="str">
            <v>TRV01b_Plaça Espanya</v>
          </cell>
          <cell r="T20">
            <v>0</v>
          </cell>
          <cell r="U20">
            <v>3407.246120397398</v>
          </cell>
          <cell r="V20">
            <v>0</v>
          </cell>
        </row>
        <row r="67">
          <cell r="C67" t="str">
            <v>Subidas</v>
          </cell>
          <cell r="D67" t="str">
            <v>Bajadas</v>
          </cell>
          <cell r="E67" t="str">
            <v>Carga TP después de la Parada</v>
          </cell>
          <cell r="T67" t="str">
            <v>Subidas</v>
          </cell>
          <cell r="U67" t="str">
            <v>Bajadas</v>
          </cell>
          <cell r="V67" t="str">
            <v>Carga TP después de la Parada</v>
          </cell>
        </row>
        <row r="68">
          <cell r="B68" t="str">
            <v xml:space="preserve">TRV01a_Plaça Espanya </v>
          </cell>
          <cell r="C68">
            <v>4250.5979472963172</v>
          </cell>
          <cell r="D68">
            <v>0</v>
          </cell>
          <cell r="E68">
            <v>4250.5979472963172</v>
          </cell>
          <cell r="S68" t="str">
            <v xml:space="preserve">TRV2_11v </v>
          </cell>
          <cell r="T68">
            <v>238.52678997297156</v>
          </cell>
          <cell r="U68">
            <v>0</v>
          </cell>
          <cell r="V68">
            <v>238.52678997297156</v>
          </cell>
        </row>
        <row r="69">
          <cell r="B69" t="str">
            <v>TRV02a_Gabriel Alomar-Ctra.Manacor</v>
          </cell>
          <cell r="C69">
            <v>2639.6416087322264</v>
          </cell>
          <cell r="D69">
            <v>152.83416278533082</v>
          </cell>
          <cell r="E69">
            <v>6737.4053932432134</v>
          </cell>
          <cell r="S69" t="str">
            <v xml:space="preserve">TRV2_10v </v>
          </cell>
          <cell r="T69">
            <v>417.29789575494198</v>
          </cell>
          <cell r="U69">
            <v>0</v>
          </cell>
          <cell r="V69">
            <v>655.82468572791356</v>
          </cell>
        </row>
        <row r="70">
          <cell r="B70" t="str">
            <v>TRV03a_Gabriel Alomar-Perez Galdos</v>
          </cell>
          <cell r="C70">
            <v>2092.0167877629065</v>
          </cell>
          <cell r="D70">
            <v>573.95214470596227</v>
          </cell>
          <cell r="E70">
            <v>8255.4700363001593</v>
          </cell>
          <cell r="S70" t="str">
            <v>TRV2_09v</v>
          </cell>
          <cell r="T70">
            <v>536.68527743918605</v>
          </cell>
          <cell r="U70">
            <v>0</v>
          </cell>
          <cell r="V70">
            <v>1192.5099631670996</v>
          </cell>
        </row>
        <row r="71">
          <cell r="B71" t="str">
            <v xml:space="preserve">TRV04a_Manuel Azaña </v>
          </cell>
          <cell r="C71">
            <v>347.08223399847344</v>
          </cell>
          <cell r="D71">
            <v>363.00914042113322</v>
          </cell>
          <cell r="E71">
            <v>8239.5431298775002</v>
          </cell>
          <cell r="S71" t="str">
            <v xml:space="preserve">TRV2_08v </v>
          </cell>
          <cell r="T71">
            <v>1542.2444585717312</v>
          </cell>
          <cell r="U71">
            <v>0</v>
          </cell>
          <cell r="V71">
            <v>2734.7544217388308</v>
          </cell>
        </row>
        <row r="72">
          <cell r="B72" t="str">
            <v xml:space="preserve">TRV05a_Av.Mèxic </v>
          </cell>
          <cell r="C72">
            <v>115.13981755124792</v>
          </cell>
          <cell r="D72">
            <v>262.5859733161837</v>
          </cell>
          <cell r="E72">
            <v>8092.0969741125646</v>
          </cell>
          <cell r="S72" t="str">
            <v>TRV2_07v</v>
          </cell>
          <cell r="T72">
            <v>1073.5087425937697</v>
          </cell>
          <cell r="U72">
            <v>44.854081198809958</v>
          </cell>
          <cell r="V72">
            <v>3763.4090831337903</v>
          </cell>
        </row>
        <row r="73">
          <cell r="B73" t="str">
            <v xml:space="preserve">TRV06a_Ciutat de la Plata </v>
          </cell>
          <cell r="C73">
            <v>147.7688932849365</v>
          </cell>
          <cell r="D73">
            <v>344.62310852530555</v>
          </cell>
          <cell r="E73">
            <v>7895.2427588721948</v>
          </cell>
          <cell r="S73" t="str">
            <v>TRV2_06v</v>
          </cell>
          <cell r="T73">
            <v>537.52124488166191</v>
          </cell>
          <cell r="U73">
            <v>154.90773286479362</v>
          </cell>
          <cell r="V73">
            <v>4146.0225951506591</v>
          </cell>
        </row>
        <row r="74">
          <cell r="B74" t="str">
            <v xml:space="preserve">TRV07a_Llucmajor (Pavelló Josep Amengual) </v>
          </cell>
          <cell r="C74">
            <v>35.759886623999996</v>
          </cell>
          <cell r="D74">
            <v>196.22791957796721</v>
          </cell>
          <cell r="E74">
            <v>7734.774725918227</v>
          </cell>
          <cell r="S74" t="str">
            <v>TRV2_05v</v>
          </cell>
          <cell r="T74">
            <v>1684.8247244487413</v>
          </cell>
          <cell r="U74">
            <v>208.87503053063523</v>
          </cell>
          <cell r="V74">
            <v>5621.9722890687653</v>
          </cell>
        </row>
        <row r="75">
          <cell r="B75" t="str">
            <v xml:space="preserve">TRV08a_Llucmajor(Repsol-BP) </v>
          </cell>
          <cell r="C75">
            <v>133.27968880079285</v>
          </cell>
          <cell r="D75">
            <v>122.32106992655646</v>
          </cell>
          <cell r="E75">
            <v>7745.733344792463</v>
          </cell>
          <cell r="S75" t="str">
            <v>TRV2_04v</v>
          </cell>
          <cell r="T75">
            <v>1827.5676872607983</v>
          </cell>
          <cell r="U75">
            <v>105.2828832677005</v>
          </cell>
          <cell r="V75">
            <v>7344.2570930618631</v>
          </cell>
        </row>
        <row r="76">
          <cell r="B76" t="str">
            <v>TRV09a_Cardenal Rosell-Ciutat Jardí</v>
          </cell>
          <cell r="C76">
            <v>92.094094714404875</v>
          </cell>
          <cell r="D76">
            <v>405.54050066559716</v>
          </cell>
          <cell r="E76">
            <v>7432.2869388412701</v>
          </cell>
          <cell r="S76" t="str">
            <v xml:space="preserve">TRV2_03v </v>
          </cell>
          <cell r="T76">
            <v>1010.5368097658862</v>
          </cell>
          <cell r="U76">
            <v>206.04259428341373</v>
          </cell>
          <cell r="V76">
            <v>8148.7513085443352</v>
          </cell>
        </row>
        <row r="77">
          <cell r="B77" t="str">
            <v xml:space="preserve">TRV10a_Cardenal Rosell-Guasp </v>
          </cell>
          <cell r="C77">
            <v>124.67594980599354</v>
          </cell>
          <cell r="D77">
            <v>210.98272625874495</v>
          </cell>
          <cell r="E77">
            <v>7345.9801623885187</v>
          </cell>
          <cell r="S77" t="str">
            <v xml:space="preserve">TRV2_02v </v>
          </cell>
          <cell r="T77">
            <v>66.834265929387328</v>
          </cell>
          <cell r="U77">
            <v>118.07540511132561</v>
          </cell>
          <cell r="V77">
            <v>8097.5101693623965</v>
          </cell>
        </row>
        <row r="78">
          <cell r="B78" t="str">
            <v xml:space="preserve">TRV11a_Darwin </v>
          </cell>
          <cell r="C78">
            <v>179.32637097791797</v>
          </cell>
          <cell r="D78">
            <v>192.75250190222354</v>
          </cell>
          <cell r="E78">
            <v>7332.554031464213</v>
          </cell>
          <cell r="S78" t="str">
            <v>TRV2_01v</v>
          </cell>
          <cell r="T78">
            <v>116.48902850467289</v>
          </cell>
          <cell r="U78">
            <v>236.07518022460604</v>
          </cell>
          <cell r="V78">
            <v>7977.9240176424637</v>
          </cell>
        </row>
        <row r="79">
          <cell r="B79" t="str">
            <v xml:space="preserve">TRV12a_Can Pastilla-Antoni Llobrés i Morey </v>
          </cell>
          <cell r="C79">
            <v>94.259887133249578</v>
          </cell>
          <cell r="D79">
            <v>175.31546763472377</v>
          </cell>
          <cell r="E79">
            <v>7251.4984509627384</v>
          </cell>
          <cell r="S79" t="str">
            <v xml:space="preserve">TRV14b_Gran Via de Can Pastilla </v>
          </cell>
          <cell r="T79">
            <v>499.01089727056467</v>
          </cell>
          <cell r="U79">
            <v>325.42984795897445</v>
          </cell>
          <cell r="V79">
            <v>8151.5050669540542</v>
          </cell>
        </row>
        <row r="80">
          <cell r="B80" t="str">
            <v xml:space="preserve">TRV13a_Can Pastilla-Virgili </v>
          </cell>
          <cell r="C80">
            <v>784.03996304240218</v>
          </cell>
          <cell r="D80">
            <v>340.03924411465823</v>
          </cell>
          <cell r="E80">
            <v>7695.4991698904832</v>
          </cell>
          <cell r="S80" t="str">
            <v xml:space="preserve">TRV13b_Can Pastilla-Virgili </v>
          </cell>
          <cell r="T80">
            <v>393.28141791783531</v>
          </cell>
          <cell r="U80">
            <v>653.16721981847525</v>
          </cell>
          <cell r="V80">
            <v>7891.619265053414</v>
          </cell>
        </row>
        <row r="81">
          <cell r="B81" t="str">
            <v>TRV14a_Gran Via de Can Pastilla</v>
          </cell>
          <cell r="C81">
            <v>1012.6333091273318</v>
          </cell>
          <cell r="D81">
            <v>197.23240995930851</v>
          </cell>
          <cell r="E81">
            <v>8510.9000690585071</v>
          </cell>
          <cell r="S81" t="str">
            <v xml:space="preserve">TRV12b_Can Pastilla-Antoni Llobrés i Morey </v>
          </cell>
          <cell r="T81">
            <v>177.70686985440838</v>
          </cell>
          <cell r="U81">
            <v>50.230585287465857</v>
          </cell>
          <cell r="V81">
            <v>8019.095549620356</v>
          </cell>
        </row>
        <row r="82">
          <cell r="B82" t="str">
            <v xml:space="preserve">TRV2_01i </v>
          </cell>
          <cell r="C82">
            <v>372.72223206126688</v>
          </cell>
          <cell r="D82">
            <v>307.70532300690047</v>
          </cell>
          <cell r="E82">
            <v>8575.916978112873</v>
          </cell>
          <cell r="S82" t="str">
            <v>TRV11b_Darwin</v>
          </cell>
          <cell r="T82">
            <v>194.43873501577286</v>
          </cell>
          <cell r="U82">
            <v>267.99520849346248</v>
          </cell>
          <cell r="V82">
            <v>7945.539076142667</v>
          </cell>
        </row>
        <row r="83">
          <cell r="B83" t="str">
            <v xml:space="preserve">TRV2_02i </v>
          </cell>
          <cell r="C83">
            <v>159.8795171339564</v>
          </cell>
          <cell r="D83">
            <v>155.09654246870031</v>
          </cell>
          <cell r="E83">
            <v>8580.69995277813</v>
          </cell>
          <cell r="S83" t="str">
            <v xml:space="preserve">TRV10b_Cardenal Rosell-Guasp </v>
          </cell>
          <cell r="T83">
            <v>268.48275390076776</v>
          </cell>
          <cell r="U83">
            <v>89.732849612475093</v>
          </cell>
          <cell r="V83">
            <v>8124.2889804309598</v>
          </cell>
        </row>
        <row r="84">
          <cell r="B84" t="str">
            <v xml:space="preserve">TRV2_03i </v>
          </cell>
          <cell r="C84">
            <v>265.77013062207362</v>
          </cell>
          <cell r="D84">
            <v>1445.4620186515899</v>
          </cell>
          <cell r="E84">
            <v>7401.0080647486138</v>
          </cell>
          <cell r="S84" t="str">
            <v>TRV09b_Cardenal Rosell-Ciutat Jardí</v>
          </cell>
          <cell r="T84">
            <v>401.24854981310438</v>
          </cell>
          <cell r="U84">
            <v>54.044838837797307</v>
          </cell>
          <cell r="V84">
            <v>8471.4926914062671</v>
          </cell>
        </row>
        <row r="85">
          <cell r="B85" t="str">
            <v>TRV2_04i</v>
          </cell>
          <cell r="C85">
            <v>74.540732640787311</v>
          </cell>
          <cell r="D85">
            <v>2241.5430601466578</v>
          </cell>
          <cell r="E85">
            <v>5234.0057372427436</v>
          </cell>
          <cell r="S85" t="str">
            <v>TRV08b_Llucmajor(Repsol-BP)</v>
          </cell>
          <cell r="T85">
            <v>139.86697918731417</v>
          </cell>
          <cell r="U85">
            <v>88.284523730918195</v>
          </cell>
          <cell r="V85">
            <v>8523.075146862664</v>
          </cell>
        </row>
        <row r="86">
          <cell r="B86" t="str">
            <v>TRV2_05i</v>
          </cell>
          <cell r="C86">
            <v>213.28445878426845</v>
          </cell>
          <cell r="D86">
            <v>1933.3754606125544</v>
          </cell>
          <cell r="E86">
            <v>3513.9147354144575</v>
          </cell>
          <cell r="S86" t="str">
            <v>TRV07b_Llucmajor (Pavelló Josep Amengual)</v>
          </cell>
          <cell r="T86">
            <v>191.14603199999999</v>
          </cell>
          <cell r="U86">
            <v>26.154704517823525</v>
          </cell>
          <cell r="V86">
            <v>8688.0664743448415</v>
          </cell>
        </row>
        <row r="87">
          <cell r="B87" t="str">
            <v>TRV2_06i</v>
          </cell>
          <cell r="C87">
            <v>136.8531913662404</v>
          </cell>
          <cell r="D87">
            <v>704.96474300590535</v>
          </cell>
          <cell r="E87">
            <v>2945.8031837747926</v>
          </cell>
          <cell r="S87" t="str">
            <v>TRV06b_Ciutat de la Plata</v>
          </cell>
          <cell r="T87">
            <v>465.33109679370841</v>
          </cell>
          <cell r="U87">
            <v>132.16756695649772</v>
          </cell>
          <cell r="V87">
            <v>9021.2300041820527</v>
          </cell>
        </row>
        <row r="88">
          <cell r="B88" t="str">
            <v xml:space="preserve">TRV2_07i </v>
          </cell>
          <cell r="C88">
            <v>21.21381648654376</v>
          </cell>
          <cell r="D88">
            <v>1617.7504947974242</v>
          </cell>
          <cell r="E88">
            <v>1349.2665054639122</v>
          </cell>
          <cell r="S88" t="str">
            <v xml:space="preserve">TRV05b_Av. Mexic </v>
          </cell>
          <cell r="T88">
            <v>424.11842459899674</v>
          </cell>
          <cell r="U88">
            <v>182.40550286145145</v>
          </cell>
          <cell r="V88">
            <v>9262.9429259195986</v>
          </cell>
        </row>
        <row r="89">
          <cell r="B89" t="str">
            <v xml:space="preserve">TRV2_08i </v>
          </cell>
          <cell r="C89">
            <v>0</v>
          </cell>
          <cell r="D89">
            <v>970.69665297458505</v>
          </cell>
          <cell r="E89">
            <v>378.5698524893271</v>
          </cell>
          <cell r="S89" t="str">
            <v xml:space="preserve">TRV04b_Manuel Azaña </v>
          </cell>
          <cell r="T89">
            <v>389.47476145821969</v>
          </cell>
          <cell r="U89">
            <v>390.07790051098397</v>
          </cell>
          <cell r="V89">
            <v>9262.3397868668344</v>
          </cell>
        </row>
        <row r="90">
          <cell r="B90" t="str">
            <v xml:space="preserve">TRV2_09i </v>
          </cell>
          <cell r="C90">
            <v>0</v>
          </cell>
          <cell r="D90">
            <v>170.30842113976732</v>
          </cell>
          <cell r="E90">
            <v>208.26143134955979</v>
          </cell>
          <cell r="S90" t="str">
            <v xml:space="preserve">TRV03b_Gabriel Alomar-Perez Galdos </v>
          </cell>
          <cell r="T90">
            <v>483.65551051625238</v>
          </cell>
          <cell r="U90">
            <v>1411.1768992730881</v>
          </cell>
          <cell r="V90">
            <v>8334.8183981099974</v>
          </cell>
        </row>
        <row r="91">
          <cell r="B91" t="str">
            <v xml:space="preserve">TRV2_10i </v>
          </cell>
          <cell r="C91">
            <v>0</v>
          </cell>
          <cell r="D91">
            <v>132.56879973188057</v>
          </cell>
          <cell r="E91">
            <v>75.692631617679211</v>
          </cell>
          <cell r="S91" t="str">
            <v xml:space="preserve">TRV02b_Gabriel Alomar-Ctra.Manacor </v>
          </cell>
          <cell r="T91">
            <v>0</v>
          </cell>
          <cell r="U91">
            <v>2821.3950221183059</v>
          </cell>
          <cell r="V91">
            <v>5513.4233759916915</v>
          </cell>
        </row>
        <row r="92">
          <cell r="B92" t="str">
            <v>TRV2_11i</v>
          </cell>
          <cell r="C92">
            <v>0</v>
          </cell>
          <cell r="D92">
            <v>75.692631617674365</v>
          </cell>
          <cell r="E92">
            <v>4.8459014578838833E-12</v>
          </cell>
          <cell r="S92" t="str">
            <v>TRV01b_Plaça Espanya</v>
          </cell>
          <cell r="T92">
            <v>0</v>
          </cell>
          <cell r="U92">
            <v>5513.4233759916851</v>
          </cell>
          <cell r="V92">
            <v>0</v>
          </cell>
        </row>
      </sheetData>
      <sheetData sheetId="14"/>
      <sheetData sheetId="15">
        <row r="4">
          <cell r="C4" t="str">
            <v>Subidas</v>
          </cell>
          <cell r="D4" t="str">
            <v>Bajadas</v>
          </cell>
          <cell r="E4" t="str">
            <v>Carga TP después de la Parada</v>
          </cell>
          <cell r="T4" t="str">
            <v>Subidas</v>
          </cell>
          <cell r="U4" t="str">
            <v>Bajadas</v>
          </cell>
          <cell r="V4" t="str">
            <v>Carga TP después de la Parada</v>
          </cell>
        </row>
        <row r="5">
          <cell r="C5">
            <v>3035.1300527036828</v>
          </cell>
          <cell r="D5">
            <v>0</v>
          </cell>
          <cell r="E5">
            <v>3035.1300527036828</v>
          </cell>
          <cell r="S5" t="str">
            <v>TRV16b_Aeroport</v>
          </cell>
          <cell r="T5">
            <v>1662.8572515071546</v>
          </cell>
          <cell r="U5">
            <v>0</v>
          </cell>
          <cell r="V5">
            <v>3318.95</v>
          </cell>
        </row>
        <row r="6">
          <cell r="C6">
            <v>1817.4071129111039</v>
          </cell>
          <cell r="D6">
            <v>177.25016822853752</v>
          </cell>
          <cell r="E6">
            <v>4675.2869973862498</v>
          </cell>
          <cell r="S6" t="str">
            <v>TRV15b_Aeroport-Parquing LE</v>
          </cell>
          <cell r="T6">
            <v>0</v>
          </cell>
          <cell r="U6">
            <v>5.6483038765703553</v>
          </cell>
          <cell r="V6">
            <v>3303.95</v>
          </cell>
        </row>
        <row r="7">
          <cell r="C7">
            <v>1432.7607851140494</v>
          </cell>
          <cell r="D7">
            <v>672.63434667197532</v>
          </cell>
          <cell r="E7">
            <v>5435.4134358283236</v>
          </cell>
          <cell r="S7" t="str">
            <v xml:space="preserve">TRV14b_Gran Via de Can Pastilla </v>
          </cell>
          <cell r="T7">
            <v>311.10691448603984</v>
          </cell>
          <cell r="U7">
            <v>117.15138595917642</v>
          </cell>
          <cell r="V7">
            <v>3712.58</v>
          </cell>
        </row>
        <row r="8">
          <cell r="C8">
            <v>227.33917784320138</v>
          </cell>
          <cell r="D8">
            <v>429.73793825412889</v>
          </cell>
          <cell r="E8">
            <v>5233.0146754173966</v>
          </cell>
          <cell r="S8" t="str">
            <v xml:space="preserve">TRV13b_Can Pastilla-Virgili </v>
          </cell>
          <cell r="T8">
            <v>253.26063034152779</v>
          </cell>
          <cell r="U8">
            <v>206.04676545150841</v>
          </cell>
          <cell r="V8">
            <v>3516.86</v>
          </cell>
        </row>
        <row r="9">
          <cell r="C9">
            <v>57.358871802811663</v>
          </cell>
          <cell r="D9">
            <v>286.18334160933358</v>
          </cell>
          <cell r="E9">
            <v>5004.1902056108747</v>
          </cell>
          <cell r="S9" t="str">
            <v xml:space="preserve">TRV12b_Can Pastilla-Antoni Llobrés i Morey </v>
          </cell>
          <cell r="T9">
            <v>134.30867230803341</v>
          </cell>
          <cell r="U9">
            <v>17.278356249404922</v>
          </cell>
          <cell r="V9">
            <v>3667.1</v>
          </cell>
        </row>
        <row r="10">
          <cell r="C10">
            <v>63.658824682395654</v>
          </cell>
          <cell r="D10">
            <v>359.52915653111609</v>
          </cell>
          <cell r="E10">
            <v>4708.3198737621542</v>
          </cell>
          <cell r="S10" t="str">
            <v>TRV11b_Darwin</v>
          </cell>
          <cell r="T10">
            <v>221.10592429022086</v>
          </cell>
          <cell r="U10">
            <v>48.667191944532782</v>
          </cell>
          <cell r="V10">
            <v>3854.4</v>
          </cell>
        </row>
        <row r="11">
          <cell r="C11">
            <v>16.975322035200001</v>
          </cell>
          <cell r="D11">
            <v>185.71075672423925</v>
          </cell>
          <cell r="E11">
            <v>4539.5844390731154</v>
          </cell>
          <cell r="S11" t="str">
            <v xml:space="preserve">TRV10b_Cardenal Rosell-Guasp </v>
          </cell>
          <cell r="T11">
            <v>292.42843589531907</v>
          </cell>
          <cell r="U11">
            <v>26.398101664824228</v>
          </cell>
          <cell r="V11">
            <v>4160.41</v>
          </cell>
        </row>
        <row r="12">
          <cell r="C12">
            <v>60.772704618434098</v>
          </cell>
          <cell r="D12">
            <v>129.12707718985615</v>
          </cell>
          <cell r="E12">
            <v>4471.2300665016937</v>
          </cell>
          <cell r="S12" t="str">
            <v>TRV09b_Cardenal Rosell-Ciutat Jardí</v>
          </cell>
          <cell r="T12">
            <v>464.56561687930559</v>
          </cell>
          <cell r="U12">
            <v>14.377836438794294</v>
          </cell>
          <cell r="V12">
            <v>4669.84</v>
          </cell>
        </row>
        <row r="13">
          <cell r="C13">
            <v>34.569114676716815</v>
          </cell>
          <cell r="D13">
            <v>693.75657864436062</v>
          </cell>
          <cell r="E13">
            <v>3812.0426025340498</v>
          </cell>
          <cell r="S13" t="str">
            <v>TRV08b_Llucmajor(Repsol-BP)</v>
          </cell>
          <cell r="T13">
            <v>111.57766204162539</v>
          </cell>
          <cell r="U13">
            <v>38.975418497795637</v>
          </cell>
          <cell r="V13">
            <v>4737.7299999999996</v>
          </cell>
        </row>
        <row r="14">
          <cell r="C14">
            <v>57.803494576075281</v>
          </cell>
          <cell r="D14">
            <v>360.71738920820826</v>
          </cell>
          <cell r="E14">
            <v>3509.1287079019166</v>
          </cell>
          <cell r="S14" t="str">
            <v>TRV07b_Llucmajor (Pavelló Josep Amengual)</v>
          </cell>
          <cell r="T14">
            <v>139.67727359999998</v>
          </cell>
          <cell r="U14">
            <v>10.008597637132517</v>
          </cell>
          <cell r="V14">
            <v>4907.07</v>
          </cell>
        </row>
        <row r="15">
          <cell r="C15">
            <v>58.777036391167194</v>
          </cell>
          <cell r="D15">
            <v>345.62003751542073</v>
          </cell>
          <cell r="E15">
            <v>3222.2857067776631</v>
          </cell>
          <cell r="S15" t="str">
            <v>TRV06b_Ciutat de la Plata</v>
          </cell>
          <cell r="T15">
            <v>330.76846944948579</v>
          </cell>
          <cell r="U15">
            <v>48.686344948315522</v>
          </cell>
          <cell r="V15">
            <v>5178.45</v>
          </cell>
        </row>
        <row r="16">
          <cell r="C16">
            <v>65.393540758258808</v>
          </cell>
          <cell r="D16">
            <v>190.20249208664751</v>
          </cell>
          <cell r="E16">
            <v>3097.4767554492746</v>
          </cell>
          <cell r="S16" t="str">
            <v xml:space="preserve">TRV05b_Av. Mexic </v>
          </cell>
          <cell r="T16">
            <v>334.64109679816681</v>
          </cell>
          <cell r="U16">
            <v>95.865252406469367</v>
          </cell>
          <cell r="V16">
            <v>5438.21</v>
          </cell>
        </row>
        <row r="17">
          <cell r="C17">
            <v>391.31590909090903</v>
          </cell>
          <cell r="D17">
            <v>433.86725568975731</v>
          </cell>
          <cell r="E17">
            <v>3054.9254088504263</v>
          </cell>
          <cell r="S17" t="str">
            <v xml:space="preserve">TRV04b_Manuel Azaña </v>
          </cell>
          <cell r="T17">
            <v>332.58581761349177</v>
          </cell>
          <cell r="U17">
            <v>211.31684195422093</v>
          </cell>
          <cell r="V17">
            <v>5506.27</v>
          </cell>
        </row>
        <row r="18">
          <cell r="C18">
            <v>209.0041755352448</v>
          </cell>
          <cell r="D18">
            <v>1238.5000991973852</v>
          </cell>
          <cell r="E18">
            <v>2025.429485188286</v>
          </cell>
          <cell r="S18" t="str">
            <v xml:space="preserve">TRV03b_Gabriel Alomar-Perez Galdos </v>
          </cell>
          <cell r="T18">
            <v>453.87999768408042</v>
          </cell>
          <cell r="U18">
            <v>546.89507151417763</v>
          </cell>
          <cell r="V18">
            <v>5180.74</v>
          </cell>
        </row>
        <row r="19">
          <cell r="C19">
            <v>0</v>
          </cell>
          <cell r="D19">
            <v>0</v>
          </cell>
          <cell r="E19">
            <v>2025.429485188286</v>
          </cell>
          <cell r="S19" t="str">
            <v xml:space="preserve">TRV02b_Gabriel Alomar-Ctra.Manacor </v>
          </cell>
          <cell r="T19">
            <v>0</v>
          </cell>
          <cell r="U19">
            <v>1378.8921082595471</v>
          </cell>
          <cell r="V19">
            <v>3196.51</v>
          </cell>
        </row>
        <row r="20">
          <cell r="C20">
            <v>0</v>
          </cell>
          <cell r="D20">
            <v>2025.4294851882853</v>
          </cell>
          <cell r="E20">
            <v>0</v>
          </cell>
          <cell r="S20" t="str">
            <v>TRV01b_Plaça Espanya</v>
          </cell>
          <cell r="T20">
            <v>0</v>
          </cell>
          <cell r="U20">
            <v>2276.5561860919802</v>
          </cell>
          <cell r="V20">
            <v>0</v>
          </cell>
        </row>
        <row r="67">
          <cell r="C67" t="str">
            <v>Subidas</v>
          </cell>
          <cell r="D67" t="str">
            <v>Bajadas</v>
          </cell>
          <cell r="E67" t="str">
            <v>Carga TP después de la Parada</v>
          </cell>
          <cell r="T67" t="str">
            <v>Subidas</v>
          </cell>
          <cell r="U67" t="str">
            <v>Bajadas</v>
          </cell>
          <cell r="V67" t="str">
            <v>Carga TP después de la Parada</v>
          </cell>
        </row>
        <row r="68">
          <cell r="B68" t="str">
            <v xml:space="preserve">TRV01a_Plaça Espanya </v>
          </cell>
          <cell r="C68">
            <v>3745.706175840116</v>
          </cell>
          <cell r="D68">
            <v>0</v>
          </cell>
          <cell r="E68">
            <v>3745.706175840116</v>
          </cell>
          <cell r="S68" t="str">
            <v xml:space="preserve">TRV2_11v </v>
          </cell>
          <cell r="T68">
            <v>106.96825480947587</v>
          </cell>
          <cell r="U68">
            <v>0</v>
          </cell>
          <cell r="V68">
            <v>106.96825480947587</v>
          </cell>
        </row>
        <row r="69">
          <cell r="B69" t="str">
            <v>TRV02a_Gabriel Alomar-Ctra.Manacor</v>
          </cell>
          <cell r="C69">
            <v>2252.0704717518724</v>
          </cell>
          <cell r="D69">
            <v>174.66972853360477</v>
          </cell>
          <cell r="E69">
            <v>5823.1069190583839</v>
          </cell>
          <cell r="S69" t="str">
            <v xml:space="preserve">TRV2_10v </v>
          </cell>
          <cell r="T69">
            <v>187.13884360591445</v>
          </cell>
          <cell r="U69">
            <v>0</v>
          </cell>
          <cell r="V69">
            <v>294.10709841539028</v>
          </cell>
        </row>
        <row r="70">
          <cell r="B70" t="str">
            <v>TRV03a_Gabriel Alomar-Perez Galdos</v>
          </cell>
          <cell r="C70">
            <v>1963.2249692996688</v>
          </cell>
          <cell r="D70">
            <v>662.50563595724839</v>
          </cell>
          <cell r="E70">
            <v>7123.8262524008042</v>
          </cell>
          <cell r="S70" t="str">
            <v>TRV2_09v</v>
          </cell>
          <cell r="T70">
            <v>240.6785733213207</v>
          </cell>
          <cell r="U70">
            <v>0</v>
          </cell>
          <cell r="V70">
            <v>534.78567173671104</v>
          </cell>
        </row>
        <row r="71">
          <cell r="B71" t="str">
            <v xml:space="preserve">TRV04a_Manuel Azaña </v>
          </cell>
          <cell r="C71">
            <v>296.38538872532985</v>
          </cell>
          <cell r="D71">
            <v>419.03142882249625</v>
          </cell>
          <cell r="E71">
            <v>7001.1802123036377</v>
          </cell>
          <cell r="S71" t="str">
            <v xml:space="preserve">TRV2_08v </v>
          </cell>
          <cell r="T71">
            <v>791.85844458571728</v>
          </cell>
          <cell r="U71">
            <v>0</v>
          </cell>
          <cell r="V71">
            <v>1326.6441163224283</v>
          </cell>
        </row>
        <row r="72">
          <cell r="B72" t="str">
            <v xml:space="preserve">TRV05a_Av.Mèxic </v>
          </cell>
          <cell r="C72">
            <v>90.848481451662849</v>
          </cell>
          <cell r="D72">
            <v>280.17422292768185</v>
          </cell>
          <cell r="E72">
            <v>6811.8544708276195</v>
          </cell>
          <cell r="S72" t="str">
            <v>TRV2_07v</v>
          </cell>
          <cell r="T72">
            <v>551.18821042593765</v>
          </cell>
          <cell r="U72">
            <v>16.532990683870608</v>
          </cell>
          <cell r="V72">
            <v>1861.2993360644955</v>
          </cell>
        </row>
        <row r="73">
          <cell r="B73" t="str">
            <v xml:space="preserve">TRV06a_Ciutat de la Plata </v>
          </cell>
          <cell r="C73">
            <v>105.03766243194192</v>
          </cell>
          <cell r="D73">
            <v>343.36976896207108</v>
          </cell>
          <cell r="E73">
            <v>6573.5223642974897</v>
          </cell>
          <cell r="S73" t="str">
            <v>TRV2_06v</v>
          </cell>
          <cell r="T73">
            <v>342.70115901857525</v>
          </cell>
          <cell r="U73">
            <v>72.402001815203235</v>
          </cell>
          <cell r="V73">
            <v>2131.5984932678675</v>
          </cell>
        </row>
        <row r="74">
          <cell r="B74" t="str">
            <v xml:space="preserve">TRV07a_Llucmajor (Pavelló Josep Amengual) </v>
          </cell>
          <cell r="C74">
            <v>26.131034035199999</v>
          </cell>
          <cell r="D74">
            <v>176.22521562035354</v>
          </cell>
          <cell r="E74">
            <v>6423.4281827123359</v>
          </cell>
          <cell r="S74" t="str">
            <v>TRV2_05v</v>
          </cell>
          <cell r="T74">
            <v>921.14290927237005</v>
          </cell>
          <cell r="U74">
            <v>85.014523940074838</v>
          </cell>
          <cell r="V74">
            <v>2967.7268786001628</v>
          </cell>
        </row>
        <row r="75">
          <cell r="B75" t="str">
            <v xml:space="preserve">TRV08a_Llucmajor(Repsol-BP) </v>
          </cell>
          <cell r="C75">
            <v>106.32270862239841</v>
          </cell>
          <cell r="D75">
            <v>122.3696185520392</v>
          </cell>
          <cell r="E75">
            <v>6407.3812727826953</v>
          </cell>
          <cell r="S75" t="str">
            <v>TRV2_04v</v>
          </cell>
          <cell r="T75">
            <v>820.90014116009741</v>
          </cell>
          <cell r="U75">
            <v>35.423009085392778</v>
          </cell>
          <cell r="V75">
            <v>3753.2040106748673</v>
          </cell>
        </row>
        <row r="76">
          <cell r="B76" t="str">
            <v>TRV09a_Cardenal Rosell-Ciutat Jardí</v>
          </cell>
          <cell r="C76">
            <v>106.62655339655865</v>
          </cell>
          <cell r="D76">
            <v>618.79093489049865</v>
          </cell>
          <cell r="E76">
            <v>5895.2168912887555</v>
          </cell>
          <cell r="S76" t="str">
            <v xml:space="preserve">TRV2_03v </v>
          </cell>
          <cell r="T76">
            <v>584.65621632107025</v>
          </cell>
          <cell r="U76">
            <v>86.025854505279767</v>
          </cell>
          <cell r="V76">
            <v>4251.8343724906572</v>
          </cell>
        </row>
        <row r="77">
          <cell r="B77" t="str">
            <v xml:space="preserve">TRV10a_Cardenal Rosell-Guasp </v>
          </cell>
          <cell r="C77">
            <v>135.7956608602328</v>
          </cell>
          <cell r="D77">
            <v>317.65526130869642</v>
          </cell>
          <cell r="E77">
            <v>5713.3572908402921</v>
          </cell>
          <cell r="S77" t="str">
            <v xml:space="preserve">TRV2_02v </v>
          </cell>
          <cell r="T77">
            <v>38.160801069574248</v>
          </cell>
          <cell r="U77">
            <v>55.099561344318829</v>
          </cell>
          <cell r="V77">
            <v>4234.8956122159125</v>
          </cell>
        </row>
        <row r="78">
          <cell r="B78" t="str">
            <v xml:space="preserve">TRV11a_Darwin </v>
          </cell>
          <cell r="C78">
            <v>203.92090599369087</v>
          </cell>
          <cell r="D78">
            <v>310.80814366932708</v>
          </cell>
          <cell r="E78">
            <v>5606.4700531646558</v>
          </cell>
          <cell r="S78" t="str">
            <v>TRV2_01v</v>
          </cell>
          <cell r="T78">
            <v>66.512507943925229</v>
          </cell>
          <cell r="U78">
            <v>110.16383015914913</v>
          </cell>
          <cell r="V78">
            <v>4191.2442900006881</v>
          </cell>
        </row>
        <row r="79">
          <cell r="B79" t="str">
            <v xml:space="preserve">TRV12a_Can Pastilla-Antoni Llobrés i Morey </v>
          </cell>
          <cell r="C79">
            <v>71.240466410464862</v>
          </cell>
          <cell r="D79">
            <v>170.70011312265629</v>
          </cell>
          <cell r="E79">
            <v>5507.0104064524648</v>
          </cell>
          <cell r="S79" t="str">
            <v xml:space="preserve">TRV14b_Gran Via de Can Pastilla </v>
          </cell>
          <cell r="T79">
            <v>311.492694816577</v>
          </cell>
          <cell r="U79">
            <v>149.89086739398226</v>
          </cell>
          <cell r="V79">
            <v>4352.8461174232825</v>
          </cell>
        </row>
        <row r="80">
          <cell r="B80" t="str">
            <v xml:space="preserve">TRV13a_Can Pastilla-Virgili </v>
          </cell>
          <cell r="C80">
            <v>504.89661145025565</v>
          </cell>
          <cell r="D80">
            <v>285.52760069469997</v>
          </cell>
          <cell r="E80">
            <v>5726.3794172080206</v>
          </cell>
          <cell r="S80" t="str">
            <v xml:space="preserve">TRV13b_Can Pastilla-Virgili </v>
          </cell>
          <cell r="T80">
            <v>253.26063034152779</v>
          </cell>
          <cell r="U80">
            <v>299.42027578443515</v>
          </cell>
          <cell r="V80">
            <v>4306.6864719803752</v>
          </cell>
        </row>
        <row r="81">
          <cell r="B81" t="str">
            <v>TRV14a_Gran Via de Can Pastilla</v>
          </cell>
          <cell r="C81">
            <v>632.10619256291477</v>
          </cell>
          <cell r="D81">
            <v>166.40190717660727</v>
          </cell>
          <cell r="E81">
            <v>6192.0837025943283</v>
          </cell>
          <cell r="S81" t="str">
            <v xml:space="preserve">TRV12b_Can Pastilla-Antoni Llobrés i Morey </v>
          </cell>
          <cell r="T81">
            <v>134.30867230803341</v>
          </cell>
          <cell r="U81">
            <v>26.70051169352697</v>
          </cell>
          <cell r="V81">
            <v>4414.2946325948815</v>
          </cell>
        </row>
        <row r="82">
          <cell r="B82" t="str">
            <v xml:space="preserve">TRV2_01i </v>
          </cell>
          <cell r="C82">
            <v>212.81566804257531</v>
          </cell>
          <cell r="D82">
            <v>263.01828096366376</v>
          </cell>
          <cell r="E82">
            <v>6141.8810896732402</v>
          </cell>
          <cell r="S82" t="str">
            <v>TRV11b_Darwin</v>
          </cell>
          <cell r="T82">
            <v>221.10592429022086</v>
          </cell>
          <cell r="U82">
            <v>235.91587516698235</v>
          </cell>
          <cell r="V82">
            <v>4399.4846817181206</v>
          </cell>
        </row>
        <row r="83">
          <cell r="B83" t="str">
            <v xml:space="preserve">TRV2_02i </v>
          </cell>
          <cell r="C83">
            <v>91.287461059190036</v>
          </cell>
          <cell r="D83">
            <v>132.57237666509465</v>
          </cell>
          <cell r="E83">
            <v>6100.5961740673356</v>
          </cell>
          <cell r="S83" t="str">
            <v xml:space="preserve">TRV10b_Cardenal Rosell-Guasp </v>
          </cell>
          <cell r="T83">
            <v>292.42843589531907</v>
          </cell>
          <cell r="U83">
            <v>73.756174657031636</v>
          </cell>
          <cell r="V83">
            <v>4618.1569429564079</v>
          </cell>
        </row>
        <row r="84">
          <cell r="B84" t="str">
            <v xml:space="preserve">TRV2_03i </v>
          </cell>
          <cell r="C84">
            <v>153.76397720401343</v>
          </cell>
          <cell r="D84">
            <v>1105.4545688828398</v>
          </cell>
          <cell r="E84">
            <v>5148.9055823885101</v>
          </cell>
          <cell r="S84" t="str">
            <v>TRV09b_Cardenal Rosell-Ciutat Jardí</v>
          </cell>
          <cell r="T84">
            <v>464.56561687930559</v>
          </cell>
          <cell r="U84">
            <v>45.019607799341863</v>
          </cell>
          <cell r="V84">
            <v>5037.7029520363722</v>
          </cell>
        </row>
        <row r="85">
          <cell r="B85" t="str">
            <v>TRV2_04i</v>
          </cell>
          <cell r="C85">
            <v>33.48193250161539</v>
          </cell>
          <cell r="D85">
            <v>1381.4558038573628</v>
          </cell>
          <cell r="E85">
            <v>3800.9317110327625</v>
          </cell>
          <cell r="S85" t="str">
            <v>TRV08b_Llucmajor(Repsol-BP)</v>
          </cell>
          <cell r="T85">
            <v>111.57766204162539</v>
          </cell>
          <cell r="U85">
            <v>48.216389291130064</v>
          </cell>
          <cell r="V85">
            <v>5101.0642247868673</v>
          </cell>
        </row>
        <row r="86">
          <cell r="B86" t="str">
            <v>TRV2_05i</v>
          </cell>
          <cell r="C86">
            <v>116.60884602189441</v>
          </cell>
          <cell r="D86">
            <v>1441.4017053426642</v>
          </cell>
          <cell r="E86">
            <v>2476.1388517119926</v>
          </cell>
          <cell r="S86" t="str">
            <v>TRV07b_Llucmajor (Pavelló Josep Amengual)</v>
          </cell>
          <cell r="T86">
            <v>139.67727359999998</v>
          </cell>
          <cell r="U86">
            <v>12.823153482036892</v>
          </cell>
          <cell r="V86">
            <v>5227.9183449048305</v>
          </cell>
        </row>
        <row r="87">
          <cell r="B87" t="str">
            <v>TRV2_06i</v>
          </cell>
          <cell r="C87">
            <v>87.251895144956876</v>
          </cell>
          <cell r="D87">
            <v>603.54145038836987</v>
          </cell>
          <cell r="E87">
            <v>1959.8492964685797</v>
          </cell>
          <cell r="S87" t="str">
            <v>TRV06b_Ciutat de la Plata</v>
          </cell>
          <cell r="T87">
            <v>330.76846944948579</v>
          </cell>
          <cell r="U87">
            <v>71.8919605491661</v>
          </cell>
          <cell r="V87">
            <v>5486.7948538051496</v>
          </cell>
        </row>
        <row r="88">
          <cell r="B88" t="str">
            <v xml:space="preserve">TRV2_07i </v>
          </cell>
          <cell r="C88">
            <v>10.892138164865436</v>
          </cell>
          <cell r="D88">
            <v>1092.2529494711951</v>
          </cell>
          <cell r="E88">
            <v>878.48848516225007</v>
          </cell>
          <cell r="S88" t="str">
            <v xml:space="preserve">TRV05b_Av. Mexic </v>
          </cell>
          <cell r="T88">
            <v>334.64109679816681</v>
          </cell>
          <cell r="U88">
            <v>106.25083702723147</v>
          </cell>
          <cell r="V88">
            <v>5715.1851135760844</v>
          </cell>
        </row>
        <row r="89">
          <cell r="B89" t="str">
            <v xml:space="preserve">TRV2_08i </v>
          </cell>
          <cell r="C89">
            <v>0</v>
          </cell>
          <cell r="D89">
            <v>655.38306782349173</v>
          </cell>
          <cell r="E89">
            <v>223.10541733875834</v>
          </cell>
          <cell r="S89" t="str">
            <v xml:space="preserve">TRV04b_Manuel Azaña </v>
          </cell>
          <cell r="T89">
            <v>332.58581761349177</v>
          </cell>
          <cell r="U89">
            <v>245.82053245687166</v>
          </cell>
          <cell r="V89">
            <v>5801.9503987327043</v>
          </cell>
        </row>
        <row r="90">
          <cell r="B90" t="str">
            <v xml:space="preserve">TRV2_09i </v>
          </cell>
          <cell r="C90">
            <v>0</v>
          </cell>
          <cell r="D90">
            <v>100.36914224638086</v>
          </cell>
          <cell r="E90">
            <v>122.73627509237748</v>
          </cell>
          <cell r="S90" t="str">
            <v xml:space="preserve">TRV03b_Gabriel Alomar-Perez Galdos </v>
          </cell>
          <cell r="T90">
            <v>453.87999768408042</v>
          </cell>
          <cell r="U90">
            <v>889.26894042233209</v>
          </cell>
          <cell r="V90">
            <v>5366.5614559944524</v>
          </cell>
        </row>
        <row r="91">
          <cell r="B91" t="str">
            <v xml:space="preserve">TRV2_10i </v>
          </cell>
          <cell r="C91">
            <v>0</v>
          </cell>
          <cell r="D91">
            <v>78.127767427315803</v>
          </cell>
          <cell r="E91">
            <v>44.60850766506168</v>
          </cell>
          <cell r="S91" t="str">
            <v xml:space="preserve">TRV02b_Gabriel Alomar-Ctra.Manacor </v>
          </cell>
          <cell r="T91">
            <v>0</v>
          </cell>
          <cell r="U91">
            <v>1760.3493736539685</v>
          </cell>
          <cell r="V91">
            <v>3606.2120823404839</v>
          </cell>
        </row>
        <row r="92">
          <cell r="B92" t="str">
            <v>TRV2_11i</v>
          </cell>
          <cell r="C92">
            <v>0</v>
          </cell>
          <cell r="D92">
            <v>44.608507665058156</v>
          </cell>
          <cell r="E92">
            <v>3.5242919693700969E-12</v>
          </cell>
          <cell r="S92" t="str">
            <v>TRV01b_Plaça Espanya</v>
          </cell>
          <cell r="T92">
            <v>0</v>
          </cell>
          <cell r="U92">
            <v>3606.2120823404857</v>
          </cell>
          <cell r="V92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E5F7-1854-4A49-8E32-7B69A129599D}">
  <dimension ref="B1:AG153"/>
  <sheetViews>
    <sheetView tabSelected="1" topLeftCell="A79" zoomScale="55" zoomScaleNormal="55" workbookViewId="0">
      <selection activeCell="AL160" sqref="AL160"/>
    </sheetView>
  </sheetViews>
  <sheetFormatPr baseColWidth="10" defaultRowHeight="15.75" x14ac:dyDescent="0.3"/>
  <cols>
    <col min="2" max="2" width="36.7109375" style="2" customWidth="1"/>
    <col min="3" max="16" width="11.42578125" style="2"/>
    <col min="19" max="19" width="36.7109375" customWidth="1"/>
  </cols>
  <sheetData>
    <row r="1" spans="2:33" ht="33.75" thickBot="1" x14ac:dyDescent="0.3">
      <c r="B1" s="37" t="s">
        <v>16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9"/>
    </row>
    <row r="5" spans="2:33" ht="19.5" x14ac:dyDescent="0.35">
      <c r="B5" s="47" t="s">
        <v>53</v>
      </c>
      <c r="C5" s="47"/>
      <c r="D5" s="47"/>
      <c r="E5" s="47"/>
      <c r="F5" s="1"/>
      <c r="G5" s="1"/>
      <c r="H5" s="1"/>
      <c r="I5" s="1"/>
      <c r="S5" s="47" t="s">
        <v>54</v>
      </c>
      <c r="T5" s="47"/>
      <c r="U5" s="47"/>
      <c r="V5" s="47"/>
      <c r="W5" s="1"/>
      <c r="X5" s="1"/>
      <c r="Y5" s="1"/>
      <c r="Z5" s="1"/>
      <c r="AA5" s="2"/>
      <c r="AB5" s="2"/>
      <c r="AC5" s="2"/>
      <c r="AD5" s="2"/>
      <c r="AE5" s="2"/>
      <c r="AF5" s="2"/>
      <c r="AG5" s="2"/>
    </row>
    <row r="6" spans="2:33" x14ac:dyDescent="0.3">
      <c r="B6" s="26" t="s">
        <v>16</v>
      </c>
      <c r="C6" s="48" t="s">
        <v>1</v>
      </c>
      <c r="D6" s="48"/>
      <c r="E6" s="48"/>
      <c r="F6" s="3"/>
      <c r="G6" s="49"/>
      <c r="H6" s="49"/>
      <c r="I6" s="49"/>
      <c r="S6" s="26" t="s">
        <v>16</v>
      </c>
      <c r="T6" s="48" t="s">
        <v>1</v>
      </c>
      <c r="U6" s="48"/>
      <c r="V6" s="48"/>
      <c r="W6" s="2"/>
      <c r="X6" s="50"/>
      <c r="Y6" s="50"/>
      <c r="Z6" s="50"/>
      <c r="AA6" s="2"/>
      <c r="AB6" s="2"/>
      <c r="AC6" s="2"/>
      <c r="AD6" s="2"/>
      <c r="AE6" s="2"/>
      <c r="AF6" s="2"/>
      <c r="AG6" s="2"/>
    </row>
    <row r="7" spans="2:33" ht="63" x14ac:dyDescent="0.3">
      <c r="B7" s="26" t="s">
        <v>0</v>
      </c>
      <c r="C7" s="4" t="s">
        <v>2</v>
      </c>
      <c r="D7" s="4" t="s">
        <v>3</v>
      </c>
      <c r="E7" s="4" t="s">
        <v>4</v>
      </c>
      <c r="F7" s="5" t="s">
        <v>5</v>
      </c>
      <c r="G7" s="6" t="s">
        <v>6</v>
      </c>
      <c r="H7" s="6"/>
      <c r="I7" s="6"/>
      <c r="S7" s="26" t="s">
        <v>0</v>
      </c>
      <c r="T7" s="4" t="s">
        <v>2</v>
      </c>
      <c r="U7" s="4" t="s">
        <v>3</v>
      </c>
      <c r="V7" s="4" t="s">
        <v>4</v>
      </c>
      <c r="W7" s="5" t="s">
        <v>5</v>
      </c>
      <c r="X7" s="6" t="s">
        <v>6</v>
      </c>
      <c r="Y7" s="7"/>
      <c r="Z7" s="7"/>
      <c r="AA7" s="2"/>
      <c r="AB7" s="2"/>
      <c r="AC7" s="2"/>
      <c r="AD7" s="2"/>
      <c r="AE7" s="2"/>
      <c r="AF7" s="2"/>
      <c r="AG7" s="2"/>
    </row>
    <row r="8" spans="2:33" x14ac:dyDescent="0.3">
      <c r="B8" s="32">
        <v>1</v>
      </c>
      <c r="C8" s="8">
        <f>+'[1]ESC_2B_12 MAYO'!C5*(1+'[1]Ratio conversión AGO-ENE'!I5)</f>
        <v>3035.1300527036828</v>
      </c>
      <c r="D8" s="8">
        <f>+G8+($G$26)*F8</f>
        <v>0</v>
      </c>
      <c r="E8" s="8">
        <f>C8</f>
        <v>3035.1300527036828</v>
      </c>
      <c r="F8" s="2">
        <f>+G8/SUM($G$8:$G$23)</f>
        <v>0</v>
      </c>
      <c r="G8" s="9">
        <f>+'[1]ESC_2B_12 MAYO'!D5*(1+'[1]Ratio conversión AGO-ENE'!K5)</f>
        <v>0</v>
      </c>
      <c r="H8" s="9"/>
      <c r="I8" s="9"/>
      <c r="S8" s="32">
        <v>16</v>
      </c>
      <c r="T8" s="19">
        <v>1662.8572515071546</v>
      </c>
      <c r="U8" s="8">
        <v>0</v>
      </c>
      <c r="V8" s="19">
        <v>3318.95</v>
      </c>
      <c r="W8" s="2">
        <v>0</v>
      </c>
      <c r="X8" s="9">
        <v>0</v>
      </c>
      <c r="Y8" s="9"/>
      <c r="Z8" s="9"/>
      <c r="AA8" s="2"/>
      <c r="AB8" s="2"/>
      <c r="AC8" s="2"/>
      <c r="AD8" s="2"/>
      <c r="AE8" s="2"/>
      <c r="AF8" s="2"/>
      <c r="AG8" s="2"/>
    </row>
    <row r="9" spans="2:33" x14ac:dyDescent="0.3">
      <c r="B9" s="32">
        <v>2</v>
      </c>
      <c r="C9" s="8">
        <f>+'[1]ESC_2B_12 MAYO'!C6*(1+'[1]Ratio conversión AGO-ENE'!I6)</f>
        <v>1817.4071129111039</v>
      </c>
      <c r="D9" s="8">
        <f t="shared" ref="D9:D23" si="0">+G9+($G$26)*F9</f>
        <v>177.25016822853752</v>
      </c>
      <c r="E9" s="8">
        <f>E8+C9-D9</f>
        <v>4675.2869973862498</v>
      </c>
      <c r="F9" s="2">
        <f t="shared" ref="F9:F23" si="1">+G9/SUM($G$8:$G$23)</f>
        <v>2.3544620413078976E-2</v>
      </c>
      <c r="G9" s="9">
        <f>+'[1]ESC_2B_12 MAYO'!D6*(1+'[1]Ratio conversión AGO-ENE'!K6)</f>
        <v>136.11167190332327</v>
      </c>
      <c r="H9" s="9"/>
      <c r="I9" s="9"/>
      <c r="S9" s="32">
        <v>15</v>
      </c>
      <c r="T9" s="19">
        <v>0</v>
      </c>
      <c r="U9" s="8">
        <v>5.6483038765703553</v>
      </c>
      <c r="V9" s="19">
        <v>3303.95</v>
      </c>
      <c r="W9" s="2">
        <v>1.1200809996557001E-3</v>
      </c>
      <c r="X9" s="9">
        <v>7.3112274578243159</v>
      </c>
      <c r="Y9" s="9"/>
      <c r="Z9" s="9"/>
      <c r="AA9" s="2"/>
      <c r="AB9" s="2"/>
      <c r="AC9" s="2"/>
      <c r="AD9" s="2"/>
      <c r="AE9" s="2"/>
      <c r="AF9" s="2"/>
      <c r="AG9" s="2"/>
    </row>
    <row r="10" spans="2:33" x14ac:dyDescent="0.3">
      <c r="B10" s="32">
        <v>3</v>
      </c>
      <c r="C10" s="8">
        <f>+'[1]ESC_2B_12 MAYO'!C7*(1+'[1]Ratio conversión AGO-ENE'!I7)</f>
        <v>1432.7607851140494</v>
      </c>
      <c r="D10" s="8">
        <f t="shared" si="0"/>
        <v>672.63434667197532</v>
      </c>
      <c r="E10" s="8">
        <f t="shared" ref="E10:E23" si="2">E9+C10-D10</f>
        <v>5435.4134358283236</v>
      </c>
      <c r="F10" s="2">
        <f t="shared" si="1"/>
        <v>8.9347843939824631E-2</v>
      </c>
      <c r="G10" s="9">
        <f>+'[1]ESC_2B_12 MAYO'!D7*(1+'[1]Ratio conversión AGO-ENE'!K7)</f>
        <v>516.52072559433486</v>
      </c>
      <c r="H10" s="9"/>
      <c r="I10" s="9"/>
      <c r="S10" s="32">
        <v>14</v>
      </c>
      <c r="T10" s="19">
        <v>311.10691448603984</v>
      </c>
      <c r="U10" s="8">
        <v>117.15138595917642</v>
      </c>
      <c r="V10" s="19">
        <v>3712.58</v>
      </c>
      <c r="W10" s="2">
        <v>2.3231583208635925E-2</v>
      </c>
      <c r="X10" s="9">
        <v>151.64205900816071</v>
      </c>
      <c r="Y10" s="9"/>
      <c r="Z10" s="9"/>
      <c r="AA10" s="2"/>
      <c r="AB10" s="2"/>
      <c r="AC10" s="2"/>
      <c r="AD10" s="2"/>
      <c r="AE10" s="2"/>
      <c r="AF10" s="2"/>
      <c r="AG10" s="2"/>
    </row>
    <row r="11" spans="2:33" x14ac:dyDescent="0.3">
      <c r="B11" s="32">
        <v>4</v>
      </c>
      <c r="C11" s="8">
        <f>+'[1]ESC_2B_12 MAYO'!C8*(1+'[1]Ratio conversión AGO-ENE'!I8)</f>
        <v>227.33917784320138</v>
      </c>
      <c r="D11" s="8">
        <f t="shared" si="0"/>
        <v>429.73793825412889</v>
      </c>
      <c r="E11" s="8">
        <f t="shared" si="2"/>
        <v>5233.0146754173966</v>
      </c>
      <c r="F11" s="2">
        <f t="shared" si="1"/>
        <v>5.7083255459859261E-2</v>
      </c>
      <c r="G11" s="9">
        <f>+'[1]ESC_2B_12 MAYO'!D8*(1+'[1]Ratio conversión AGO-ENE'!K8)</f>
        <v>329.99883633757389</v>
      </c>
      <c r="H11" s="9"/>
      <c r="I11" s="9"/>
      <c r="S11" s="32">
        <v>13</v>
      </c>
      <c r="T11" s="19">
        <v>253.26063034152779</v>
      </c>
      <c r="U11" s="8">
        <v>206.04676545150841</v>
      </c>
      <c r="V11" s="19">
        <v>3516.86</v>
      </c>
      <c r="W11" s="2">
        <v>4.0859888572936341E-2</v>
      </c>
      <c r="X11" s="9">
        <v>266.70922848429905</v>
      </c>
      <c r="Y11" s="9"/>
      <c r="Z11" s="9"/>
      <c r="AA11" s="2"/>
      <c r="AB11" s="2"/>
      <c r="AC11" s="2"/>
      <c r="AD11" s="2"/>
      <c r="AE11" s="2"/>
      <c r="AF11" s="2"/>
      <c r="AG11" s="2"/>
    </row>
    <row r="12" spans="2:33" x14ac:dyDescent="0.3">
      <c r="B12" s="32">
        <v>5</v>
      </c>
      <c r="C12" s="8">
        <f>+'[1]ESC_2B_12 MAYO'!C9*(1+'[1]Ratio conversión AGO-ENE'!I9)</f>
        <v>57.358871802811663</v>
      </c>
      <c r="D12" s="8">
        <f t="shared" si="0"/>
        <v>286.18334160933358</v>
      </c>
      <c r="E12" s="8">
        <f t="shared" si="2"/>
        <v>5004.1902056108747</v>
      </c>
      <c r="F12" s="2">
        <f t="shared" si="1"/>
        <v>3.8014509176942095E-2</v>
      </c>
      <c r="G12" s="9">
        <f>+'[1]ESC_2B_12 MAYO'!D9*(1+'[1]Ratio conversión AGO-ENE'!K9)</f>
        <v>219.76223484934795</v>
      </c>
      <c r="H12" s="9"/>
      <c r="I12" s="9"/>
      <c r="S12" s="32">
        <v>12</v>
      </c>
      <c r="T12" s="19">
        <v>134.30867230803341</v>
      </c>
      <c r="U12" s="8">
        <v>17.278356249404922</v>
      </c>
      <c r="V12" s="19">
        <v>3667.1</v>
      </c>
      <c r="W12" s="2">
        <v>3.4263663859374358E-3</v>
      </c>
      <c r="X12" s="9">
        <v>22.365296803652967</v>
      </c>
      <c r="Y12" s="9"/>
      <c r="Z12" s="9"/>
      <c r="AA12" s="2"/>
      <c r="AB12" s="2"/>
      <c r="AC12" s="2"/>
      <c r="AD12" s="2"/>
      <c r="AE12" s="2"/>
      <c r="AF12" s="2"/>
      <c r="AG12" s="2"/>
    </row>
    <row r="13" spans="2:33" x14ac:dyDescent="0.3">
      <c r="B13" s="32">
        <v>6</v>
      </c>
      <c r="C13" s="8">
        <f>+'[1]ESC_2B_12 MAYO'!C10*(1+'[1]Ratio conversión AGO-ENE'!I10)</f>
        <v>63.658824682395654</v>
      </c>
      <c r="D13" s="8">
        <f t="shared" si="0"/>
        <v>359.52915653111609</v>
      </c>
      <c r="E13" s="8">
        <f t="shared" si="2"/>
        <v>4708.3198737621542</v>
      </c>
      <c r="F13" s="2">
        <f t="shared" si="1"/>
        <v>4.7757232630917808E-2</v>
      </c>
      <c r="G13" s="9">
        <f>+'[1]ESC_2B_12 MAYO'!D10*(1+'[1]Ratio conversión AGO-ENE'!K10)</f>
        <v>276.08501070840197</v>
      </c>
      <c r="H13" s="9"/>
      <c r="I13" s="9"/>
      <c r="S13" s="32">
        <v>11</v>
      </c>
      <c r="T13" s="19">
        <v>221.10592429022086</v>
      </c>
      <c r="U13" s="8">
        <v>48.667191944532782</v>
      </c>
      <c r="V13" s="19">
        <v>3854.4</v>
      </c>
      <c r="W13" s="2">
        <v>9.6508966576294136E-3</v>
      </c>
      <c r="X13" s="9">
        <v>62.995355387310731</v>
      </c>
      <c r="Y13" s="9"/>
      <c r="Z13" s="9"/>
      <c r="AA13" s="2"/>
      <c r="AB13" s="2"/>
      <c r="AC13" s="2"/>
      <c r="AD13" s="2"/>
      <c r="AE13" s="2"/>
      <c r="AF13" s="2"/>
      <c r="AG13" s="2"/>
    </row>
    <row r="14" spans="2:33" x14ac:dyDescent="0.3">
      <c r="B14" s="32">
        <v>7</v>
      </c>
      <c r="C14" s="8">
        <f>+'[1]ESC_2B_12 MAYO'!C11*(1+'[1]Ratio conversión AGO-ENE'!I11)</f>
        <v>16.975322035200001</v>
      </c>
      <c r="D14" s="8">
        <f t="shared" si="0"/>
        <v>185.71075672423925</v>
      </c>
      <c r="E14" s="8">
        <f t="shared" si="2"/>
        <v>4539.5844390731154</v>
      </c>
      <c r="F14" s="2">
        <f t="shared" si="1"/>
        <v>2.4668463321626855E-2</v>
      </c>
      <c r="G14" s="9">
        <f>+'[1]ESC_2B_12 MAYO'!D11*(1+'[1]Ratio conversión AGO-ENE'!K11)</f>
        <v>142.60861832061067</v>
      </c>
      <c r="H14" s="9"/>
      <c r="I14" s="9"/>
      <c r="S14" s="32">
        <v>10</v>
      </c>
      <c r="T14" s="19">
        <v>292.42843589531907</v>
      </c>
      <c r="U14" s="8">
        <v>26.398101664824228</v>
      </c>
      <c r="V14" s="19">
        <v>4160.41</v>
      </c>
      <c r="W14" s="2">
        <v>5.2348479734597407E-3</v>
      </c>
      <c r="X14" s="9">
        <v>34.169996859923131</v>
      </c>
      <c r="Y14" s="9"/>
      <c r="Z14" s="9"/>
      <c r="AA14" s="2"/>
      <c r="AB14" s="2"/>
      <c r="AC14" s="2"/>
      <c r="AD14" s="2"/>
      <c r="AE14" s="2"/>
      <c r="AF14" s="2"/>
      <c r="AG14" s="2"/>
    </row>
    <row r="15" spans="2:33" x14ac:dyDescent="0.3">
      <c r="B15" s="32">
        <v>8</v>
      </c>
      <c r="C15" s="8">
        <f>+'[1]ESC_2B_12 MAYO'!C12*(1+'[1]Ratio conversión AGO-ENE'!I12)</f>
        <v>60.772704618434098</v>
      </c>
      <c r="D15" s="8">
        <f t="shared" si="0"/>
        <v>129.12707718985615</v>
      </c>
      <c r="E15" s="8">
        <f t="shared" si="2"/>
        <v>4471.2300665016937</v>
      </c>
      <c r="F15" s="2">
        <f t="shared" si="1"/>
        <v>1.7152299757287496E-2</v>
      </c>
      <c r="G15" s="9">
        <f>+'[1]ESC_2B_12 MAYO'!D12*(1+'[1]Ratio conversión AGO-ENE'!K12)</f>
        <v>99.157606110926594</v>
      </c>
      <c r="H15" s="9"/>
      <c r="I15" s="9"/>
      <c r="S15" s="32">
        <v>9</v>
      </c>
      <c r="T15" s="19">
        <v>464.56561687930559</v>
      </c>
      <c r="U15" s="8">
        <v>14.377836438794294</v>
      </c>
      <c r="V15" s="19">
        <v>4669.84</v>
      </c>
      <c r="W15" s="2">
        <v>2.8511818349669605E-3</v>
      </c>
      <c r="X15" s="9">
        <v>18.610831650093225</v>
      </c>
      <c r="Y15" s="9"/>
      <c r="Z15" s="9"/>
      <c r="AA15" s="2"/>
      <c r="AB15" s="2"/>
      <c r="AC15" s="2"/>
      <c r="AD15" s="2"/>
      <c r="AE15" s="2"/>
      <c r="AF15" s="2"/>
      <c r="AG15" s="2"/>
    </row>
    <row r="16" spans="2:33" x14ac:dyDescent="0.3">
      <c r="B16" s="32">
        <v>9</v>
      </c>
      <c r="C16" s="8">
        <f>+'[1]ESC_2B_12 MAYO'!C13*(1+'[1]Ratio conversión AGO-ENE'!I13)</f>
        <v>34.569114676716815</v>
      </c>
      <c r="D16" s="8">
        <f t="shared" si="0"/>
        <v>693.75657864436062</v>
      </c>
      <c r="E16" s="8">
        <f t="shared" si="2"/>
        <v>3812.0426025340498</v>
      </c>
      <c r="F16" s="2">
        <f t="shared" si="1"/>
        <v>9.2153567280101517E-2</v>
      </c>
      <c r="G16" s="9">
        <f>+'[1]ESC_2B_12 MAYO'!D13*(1+'[1]Ratio conversión AGO-ENE'!K13)</f>
        <v>532.74063859540081</v>
      </c>
      <c r="H16" s="9"/>
      <c r="I16" s="9"/>
      <c r="S16" s="32">
        <v>8</v>
      </c>
      <c r="T16" s="19">
        <v>111.57766204162539</v>
      </c>
      <c r="U16" s="8">
        <v>38.975418497795637</v>
      </c>
      <c r="V16" s="19">
        <v>4737.7299999999996</v>
      </c>
      <c r="W16" s="2">
        <v>7.7289796489345142E-3</v>
      </c>
      <c r="X16" s="9">
        <v>50.450215875124542</v>
      </c>
      <c r="Y16" s="9"/>
      <c r="Z16" s="9"/>
      <c r="AA16" s="2"/>
      <c r="AB16" s="2"/>
      <c r="AC16" s="2"/>
      <c r="AD16" s="2"/>
      <c r="AE16" s="2"/>
      <c r="AF16" s="2"/>
      <c r="AG16" s="2"/>
    </row>
    <row r="17" spans="2:33" x14ac:dyDescent="0.3">
      <c r="B17" s="32">
        <v>10</v>
      </c>
      <c r="C17" s="8">
        <f>+'[1]ESC_2B_12 MAYO'!C14*(1+'[1]Ratio conversión AGO-ENE'!I14)</f>
        <v>57.803494576075281</v>
      </c>
      <c r="D17" s="8">
        <f t="shared" si="0"/>
        <v>360.71738920820826</v>
      </c>
      <c r="E17" s="8">
        <f t="shared" si="2"/>
        <v>3509.1287079019166</v>
      </c>
      <c r="F17" s="2">
        <f t="shared" si="1"/>
        <v>4.7915068798996818E-2</v>
      </c>
      <c r="G17" s="9">
        <f>+'[1]ESC_2B_12 MAYO'!D14*(1+'[1]Ratio conversión AGO-ENE'!K14)</f>
        <v>276.99746307956502</v>
      </c>
      <c r="H17" s="9"/>
      <c r="I17" s="9"/>
      <c r="S17" s="32">
        <v>7</v>
      </c>
      <c r="T17" s="19">
        <v>139.67727359999998</v>
      </c>
      <c r="U17" s="8">
        <v>10.008597637132517</v>
      </c>
      <c r="V17" s="19">
        <v>4907.07</v>
      </c>
      <c r="W17" s="2">
        <v>1.9847444987959881E-3</v>
      </c>
      <c r="X17" s="9">
        <v>12.955240273536894</v>
      </c>
      <c r="Y17" s="9"/>
      <c r="Z17" s="9"/>
      <c r="AA17" s="2"/>
      <c r="AB17" s="2"/>
      <c r="AC17" s="2"/>
      <c r="AD17" s="2"/>
      <c r="AE17" s="2"/>
      <c r="AF17" s="2"/>
      <c r="AG17" s="2"/>
    </row>
    <row r="18" spans="2:33" x14ac:dyDescent="0.3">
      <c r="B18" s="32">
        <v>11</v>
      </c>
      <c r="C18" s="8">
        <f>+'[1]ESC_2B_12 MAYO'!C15*(1+'[1]Ratio conversión AGO-ENE'!I15)</f>
        <v>58.777036391167194</v>
      </c>
      <c r="D18" s="8">
        <f t="shared" si="0"/>
        <v>345.62003751542073</v>
      </c>
      <c r="E18" s="8">
        <f t="shared" si="2"/>
        <v>3222.2857067776631</v>
      </c>
      <c r="F18" s="2">
        <f t="shared" si="1"/>
        <v>4.590964664113955E-2</v>
      </c>
      <c r="G18" s="9">
        <f>+'[1]ESC_2B_12 MAYO'!D15*(1+'[1]Ratio conversión AGO-ENE'!K15)</f>
        <v>265.40409873607814</v>
      </c>
      <c r="H18" s="9"/>
      <c r="I18" s="9"/>
      <c r="S18" s="32">
        <v>6</v>
      </c>
      <c r="T18" s="19">
        <v>330.76846944948579</v>
      </c>
      <c r="U18" s="8">
        <v>48.686344948315522</v>
      </c>
      <c r="V18" s="19">
        <v>5178.45</v>
      </c>
      <c r="W18" s="2">
        <v>9.6546947740360715E-3</v>
      </c>
      <c r="X18" s="9">
        <v>63.02014724876441</v>
      </c>
      <c r="Y18" s="9"/>
      <c r="Z18" s="9"/>
      <c r="AA18" s="2"/>
      <c r="AB18" s="2"/>
      <c r="AC18" s="2"/>
      <c r="AD18" s="2"/>
      <c r="AE18" s="2"/>
      <c r="AF18" s="2"/>
      <c r="AG18" s="2"/>
    </row>
    <row r="19" spans="2:33" x14ac:dyDescent="0.3">
      <c r="B19" s="32">
        <v>12</v>
      </c>
      <c r="C19" s="8">
        <f>+'[1]ESC_2B_12 MAYO'!C16*(1+'[1]Ratio conversión AGO-ENE'!I16)</f>
        <v>65.393540758258808</v>
      </c>
      <c r="D19" s="8">
        <f t="shared" si="0"/>
        <v>190.20249208664751</v>
      </c>
      <c r="E19" s="8">
        <f t="shared" si="2"/>
        <v>3097.4767554492746</v>
      </c>
      <c r="F19" s="2">
        <f t="shared" si="1"/>
        <v>2.5265112707976378E-2</v>
      </c>
      <c r="G19" s="9">
        <f>+'[1]ESC_2B_12 MAYO'!D16*(1+'[1]Ratio conversión AGO-ENE'!K16)</f>
        <v>146.05785403099031</v>
      </c>
      <c r="H19" s="9"/>
      <c r="I19" s="9"/>
      <c r="S19" s="32">
        <v>5</v>
      </c>
      <c r="T19" s="19">
        <v>334.64109679816681</v>
      </c>
      <c r="U19" s="8">
        <v>95.865252406469367</v>
      </c>
      <c r="V19" s="19">
        <v>5438.21</v>
      </c>
      <c r="W19" s="2">
        <v>1.9010458731353406E-2</v>
      </c>
      <c r="X19" s="9">
        <v>124.08905061797397</v>
      </c>
      <c r="Y19" s="9"/>
      <c r="Z19" s="9"/>
      <c r="AA19" s="2"/>
      <c r="AB19" s="2"/>
      <c r="AC19" s="2"/>
      <c r="AD19" s="2"/>
      <c r="AE19" s="2"/>
      <c r="AF19" s="2"/>
      <c r="AG19" s="2"/>
    </row>
    <row r="20" spans="2:33" x14ac:dyDescent="0.3">
      <c r="B20" s="32">
        <v>13</v>
      </c>
      <c r="C20" s="8">
        <f>+'[1]ESC_2B_12 MAYO'!C17*(1+'[1]Ratio conversión AGO-ENE'!I17)</f>
        <v>391.31590909090903</v>
      </c>
      <c r="D20" s="8">
        <f t="shared" si="0"/>
        <v>433.86725568975731</v>
      </c>
      <c r="E20" s="8">
        <f t="shared" si="2"/>
        <v>3054.9254088504263</v>
      </c>
      <c r="F20" s="2">
        <f t="shared" si="1"/>
        <v>5.7631763890393581E-2</v>
      </c>
      <c r="G20" s="9">
        <f>+'[1]ESC_2B_12 MAYO'!D17*(1+'[1]Ratio conversión AGO-ENE'!K17)</f>
        <v>333.16976872991017</v>
      </c>
      <c r="H20" s="9"/>
      <c r="I20" s="9"/>
      <c r="S20" s="32">
        <v>4</v>
      </c>
      <c r="T20" s="19">
        <v>332.58581761349177</v>
      </c>
      <c r="U20" s="8">
        <v>211.31684195422093</v>
      </c>
      <c r="V20" s="19">
        <v>5506.27</v>
      </c>
      <c r="W20" s="2">
        <v>4.1904965588340205E-2</v>
      </c>
      <c r="X20" s="9">
        <v>273.53087421609035</v>
      </c>
      <c r="Y20" s="9"/>
      <c r="Z20" s="9"/>
      <c r="AA20" s="2"/>
      <c r="AB20" s="2"/>
      <c r="AC20" s="2"/>
      <c r="AD20" s="2"/>
      <c r="AE20" s="2"/>
      <c r="AF20" s="2"/>
      <c r="AG20" s="2"/>
    </row>
    <row r="21" spans="2:33" x14ac:dyDescent="0.3">
      <c r="B21" s="32">
        <v>14</v>
      </c>
      <c r="C21" s="8">
        <f>+'[1]ESC_2B_12 MAYO'!C18*(1+'[1]Ratio conversión AGO-ENE'!I18)</f>
        <v>209.0041755352448</v>
      </c>
      <c r="D21" s="8">
        <f t="shared" si="0"/>
        <v>1238.5000991973852</v>
      </c>
      <c r="E21" s="8">
        <f t="shared" si="2"/>
        <v>2025.429485188286</v>
      </c>
      <c r="F21" s="2">
        <f t="shared" si="1"/>
        <v>0.16451332604415717</v>
      </c>
      <c r="G21" s="9">
        <f>+'[1]ESC_2B_12 MAYO'!D18*(1+'[1]Ratio conversión AGO-ENE'!K18)</f>
        <v>951.05308411801639</v>
      </c>
      <c r="H21" s="9"/>
      <c r="I21" s="9"/>
      <c r="S21" s="32">
        <v>3</v>
      </c>
      <c r="T21" s="19">
        <v>453.87999768408042</v>
      </c>
      <c r="U21" s="8">
        <v>546.89507151417763</v>
      </c>
      <c r="V21" s="19">
        <v>5180.74</v>
      </c>
      <c r="W21" s="2">
        <v>0.10845145583426463</v>
      </c>
      <c r="X21" s="9">
        <v>707.90707277440572</v>
      </c>
      <c r="Y21" s="9"/>
      <c r="Z21" s="9"/>
      <c r="AA21" s="2"/>
      <c r="AB21" s="2"/>
      <c r="AC21" s="2"/>
      <c r="AD21" s="2"/>
      <c r="AE21" s="2"/>
      <c r="AF21" s="2"/>
      <c r="AG21" s="2"/>
    </row>
    <row r="22" spans="2:33" x14ac:dyDescent="0.3">
      <c r="B22" s="32">
        <v>15</v>
      </c>
      <c r="C22" s="8">
        <f>+'[1]ESC_2B_12 MAYO'!C19*(1+'[1]Ratio conversión AGO-ENE'!I19)</f>
        <v>0</v>
      </c>
      <c r="D22" s="8">
        <f t="shared" si="0"/>
        <v>0</v>
      </c>
      <c r="E22" s="8">
        <f t="shared" si="2"/>
        <v>2025.429485188286</v>
      </c>
      <c r="F22" s="2">
        <f t="shared" si="1"/>
        <v>0</v>
      </c>
      <c r="G22" s="9">
        <f>+'[1]ESC_2B_12 MAYO'!D19*(1+'[1]Ratio conversión AGO-ENE'!K19)</f>
        <v>0</v>
      </c>
      <c r="H22" s="9"/>
      <c r="I22" s="9"/>
      <c r="S22" s="32">
        <v>2</v>
      </c>
      <c r="T22" s="19">
        <v>0</v>
      </c>
      <c r="U22" s="8">
        <v>1378.8921082595471</v>
      </c>
      <c r="V22" s="19">
        <v>3196.51</v>
      </c>
      <c r="W22" s="2">
        <v>0.27343975904754447</v>
      </c>
      <c r="X22" s="9">
        <v>1784.8533052732766</v>
      </c>
      <c r="Y22" s="9"/>
      <c r="Z22" s="9"/>
      <c r="AA22" s="2"/>
      <c r="AB22" s="2"/>
      <c r="AC22" s="2"/>
      <c r="AD22" s="2"/>
      <c r="AE22" s="2"/>
      <c r="AF22" s="2"/>
      <c r="AG22" s="2"/>
    </row>
    <row r="23" spans="2:33" x14ac:dyDescent="0.3">
      <c r="B23" s="32">
        <v>16</v>
      </c>
      <c r="C23" s="8">
        <f>+'[1]ESC_2B_12 MAYO'!C20*(1+'[1]Ratio conversión AGO-ENE'!I20)</f>
        <v>0</v>
      </c>
      <c r="D23" s="8">
        <f t="shared" si="0"/>
        <v>2025.4294851882853</v>
      </c>
      <c r="E23" s="8">
        <f t="shared" si="2"/>
        <v>0</v>
      </c>
      <c r="F23" s="2">
        <f t="shared" si="1"/>
        <v>0.26904328993769788</v>
      </c>
      <c r="G23" s="9">
        <f>+'[1]ESC_2B_12 MAYO'!D20*(1+'[1]Ratio conversión AGO-ENE'!K20)</f>
        <v>1555.3417878611597</v>
      </c>
      <c r="H23" s="9"/>
      <c r="I23" s="9"/>
      <c r="S23" s="32">
        <v>1</v>
      </c>
      <c r="T23" s="19">
        <v>0</v>
      </c>
      <c r="U23" s="8">
        <v>2276.5561860919802</v>
      </c>
      <c r="V23" s="19">
        <v>0</v>
      </c>
      <c r="W23" s="2">
        <v>0.45145009624350924</v>
      </c>
      <c r="X23" s="9">
        <v>2946.7996872615086</v>
      </c>
      <c r="Y23" s="9"/>
      <c r="Z23" s="9"/>
      <c r="AA23" s="2"/>
      <c r="AB23" s="2"/>
      <c r="AC23" s="2"/>
      <c r="AD23" s="2"/>
      <c r="AE23" s="2"/>
      <c r="AF23" s="2"/>
      <c r="AG23" s="2"/>
    </row>
    <row r="24" spans="2:33" ht="7.15" customHeight="1" x14ac:dyDescent="0.3"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2:33" x14ac:dyDescent="0.3">
      <c r="C25" s="10">
        <f>SUM(C8:C23)</f>
        <v>7528.2661227392518</v>
      </c>
      <c r="D25" s="10">
        <f>SUM(D8:D23)</f>
        <v>7528.2661227392518</v>
      </c>
      <c r="G25" s="10">
        <f>SUM(G8:G23)</f>
        <v>5781.0093989756397</v>
      </c>
      <c r="S25" s="2"/>
      <c r="T25" s="10">
        <f>SUM(T8:T23)</f>
        <v>5042.7637628944503</v>
      </c>
      <c r="U25" s="10">
        <f>SUM(U8:U23)</f>
        <v>5042.7637628944503</v>
      </c>
      <c r="V25" s="2"/>
      <c r="W25" s="2"/>
      <c r="X25" s="10">
        <f>SUM(X8:X23)</f>
        <v>6527.4095891919451</v>
      </c>
      <c r="Y25" s="2"/>
      <c r="Z25" s="2"/>
      <c r="AA25" s="2"/>
      <c r="AB25" s="2"/>
      <c r="AC25" s="2"/>
      <c r="AD25" s="2"/>
      <c r="AE25" s="2"/>
      <c r="AF25" s="2"/>
      <c r="AG25" s="2"/>
    </row>
    <row r="26" spans="2:33" ht="16.5" thickBot="1" x14ac:dyDescent="0.35">
      <c r="G26" s="11">
        <f>+C25-G25</f>
        <v>1747.2567237636122</v>
      </c>
      <c r="S26" s="2"/>
      <c r="T26" s="2"/>
      <c r="U26" s="2"/>
      <c r="V26" s="2"/>
      <c r="W26" s="2"/>
      <c r="X26" s="11">
        <f>+T25-X25</f>
        <v>-1484.6458262974948</v>
      </c>
      <c r="Y26" s="2"/>
      <c r="Z26" s="2"/>
      <c r="AA26" s="2"/>
      <c r="AB26" s="2"/>
      <c r="AC26" s="2"/>
      <c r="AD26" s="2"/>
      <c r="AE26" s="2"/>
      <c r="AF26" s="2"/>
      <c r="AG26" s="2"/>
    </row>
    <row r="27" spans="2:33" ht="24" customHeight="1" thickBot="1" x14ac:dyDescent="0.3">
      <c r="B27" s="43" t="s">
        <v>23</v>
      </c>
      <c r="C27" s="40" t="s">
        <v>7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  <c r="S27" s="43" t="s">
        <v>24</v>
      </c>
      <c r="T27" s="40" t="s">
        <v>7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</row>
    <row r="28" spans="2:33" ht="22.9" customHeight="1" thickBot="1" x14ac:dyDescent="0.3">
      <c r="B28" s="44"/>
      <c r="C28" s="12">
        <v>0.29166666666666669</v>
      </c>
      <c r="D28" s="13">
        <v>0.33333333333333331</v>
      </c>
      <c r="E28" s="13">
        <v>0.375</v>
      </c>
      <c r="F28" s="13">
        <v>0.41666666666666702</v>
      </c>
      <c r="G28" s="13">
        <v>0.45833333333333398</v>
      </c>
      <c r="H28" s="13">
        <v>0.5</v>
      </c>
      <c r="I28" s="13">
        <v>0.54166666666666696</v>
      </c>
      <c r="J28" s="13">
        <v>0.58333333333333304</v>
      </c>
      <c r="K28" s="13">
        <v>0.625</v>
      </c>
      <c r="L28" s="13">
        <v>0.66666666666666696</v>
      </c>
      <c r="M28" s="13">
        <v>0.70833333333333304</v>
      </c>
      <c r="N28" s="13">
        <v>0.75</v>
      </c>
      <c r="O28" s="13">
        <v>0.79166666666666696</v>
      </c>
      <c r="P28" s="14">
        <v>0.83333333333333304</v>
      </c>
      <c r="S28" s="44"/>
      <c r="T28" s="12">
        <v>0.29166666666666669</v>
      </c>
      <c r="U28" s="13">
        <v>0.33333333333333331</v>
      </c>
      <c r="V28" s="13">
        <v>0.375</v>
      </c>
      <c r="W28" s="13">
        <v>0.41666666666666702</v>
      </c>
      <c r="X28" s="13">
        <v>0.45833333333333398</v>
      </c>
      <c r="Y28" s="13">
        <v>0.5</v>
      </c>
      <c r="Z28" s="13">
        <v>0.54166666666666696</v>
      </c>
      <c r="AA28" s="13">
        <v>0.58333333333333304</v>
      </c>
      <c r="AB28" s="13">
        <v>0.625</v>
      </c>
      <c r="AC28" s="13">
        <v>0.66666666666666696</v>
      </c>
      <c r="AD28" s="13">
        <v>0.70833333333333304</v>
      </c>
      <c r="AE28" s="13">
        <v>0.75</v>
      </c>
      <c r="AF28" s="13">
        <v>0.79166666666666696</v>
      </c>
      <c r="AG28" s="14">
        <v>0.83333333333333304</v>
      </c>
    </row>
    <row r="29" spans="2:33" x14ac:dyDescent="0.3">
      <c r="B29" s="33" t="s">
        <v>37</v>
      </c>
      <c r="C29" s="15">
        <v>220.98795187035381</v>
      </c>
      <c r="D29" s="16">
        <v>248.22069914277796</v>
      </c>
      <c r="E29" s="16">
        <v>211.09516454249137</v>
      </c>
      <c r="F29" s="16">
        <v>206.66363713354187</v>
      </c>
      <c r="G29" s="16">
        <v>204.89838140217608</v>
      </c>
      <c r="H29" s="16">
        <v>211.48131423372763</v>
      </c>
      <c r="I29" s="16">
        <v>239.63346553290484</v>
      </c>
      <c r="J29" s="16">
        <v>285.0152482934335</v>
      </c>
      <c r="K29" s="16">
        <v>232.59083068797676</v>
      </c>
      <c r="L29" s="16">
        <v>229.33614043327114</v>
      </c>
      <c r="M29" s="16">
        <v>232.49889028530146</v>
      </c>
      <c r="N29" s="16">
        <v>199.67616653021898</v>
      </c>
      <c r="O29" s="16">
        <v>176.13942344534189</v>
      </c>
      <c r="P29" s="17">
        <v>136.86248342245327</v>
      </c>
      <c r="S29" s="33" t="s">
        <v>52</v>
      </c>
      <c r="T29" s="15">
        <v>121.07270920268792</v>
      </c>
      <c r="U29" s="16">
        <v>135.99271938151804</v>
      </c>
      <c r="V29" s="16">
        <v>115.65274601821079</v>
      </c>
      <c r="W29" s="16">
        <v>113.22484429430932</v>
      </c>
      <c r="X29" s="16">
        <v>112.25771331715355</v>
      </c>
      <c r="Y29" s="16">
        <v>115.86430591946362</v>
      </c>
      <c r="Z29" s="16">
        <v>131.28803014889573</v>
      </c>
      <c r="AA29" s="16">
        <v>156.15135568660867</v>
      </c>
      <c r="AB29" s="16">
        <v>127.42958052128468</v>
      </c>
      <c r="AC29" s="16">
        <v>125.64643278215375</v>
      </c>
      <c r="AD29" s="16">
        <v>127.37920911622449</v>
      </c>
      <c r="AE29" s="16">
        <v>109.3966175097344</v>
      </c>
      <c r="AF29" s="16">
        <v>96.501537814324138</v>
      </c>
      <c r="AG29" s="17">
        <v>74.98287357260827</v>
      </c>
    </row>
    <row r="30" spans="2:33" ht="16.5" thickBot="1" x14ac:dyDescent="0.35">
      <c r="B30" s="34" t="s">
        <v>38</v>
      </c>
      <c r="C30" s="18">
        <v>132.32549137031921</v>
      </c>
      <c r="D30" s="19">
        <v>148.63220236378254</v>
      </c>
      <c r="E30" s="19">
        <v>126.40178406816977</v>
      </c>
      <c r="F30" s="19">
        <v>123.74822745140767</v>
      </c>
      <c r="G30" s="19">
        <v>122.69120904805014</v>
      </c>
      <c r="H30" s="19">
        <v>126.63300684390423</v>
      </c>
      <c r="I30" s="19">
        <v>143.49024825578297</v>
      </c>
      <c r="J30" s="19">
        <v>170.66442970876582</v>
      </c>
      <c r="K30" s="19">
        <v>139.27318525072121</v>
      </c>
      <c r="L30" s="19">
        <v>137.32430756953079</v>
      </c>
      <c r="M30" s="19">
        <v>139.21813220887967</v>
      </c>
      <c r="N30" s="19">
        <v>119.56419627145083</v>
      </c>
      <c r="O30" s="19">
        <v>105.47061756001727</v>
      </c>
      <c r="P30" s="20">
        <v>81.951958085312526</v>
      </c>
      <c r="S30" s="34" t="s">
        <v>51</v>
      </c>
      <c r="T30" s="18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20">
        <v>0</v>
      </c>
    </row>
    <row r="31" spans="2:33" x14ac:dyDescent="0.3">
      <c r="B31" s="33" t="s">
        <v>39</v>
      </c>
      <c r="C31" s="18">
        <v>104.31937542197487</v>
      </c>
      <c r="D31" s="19">
        <v>117.17484180572797</v>
      </c>
      <c r="E31" s="19">
        <v>99.649395061097636</v>
      </c>
      <c r="F31" s="19">
        <v>97.557452185686088</v>
      </c>
      <c r="G31" s="19">
        <v>96.724147139879008</v>
      </c>
      <c r="H31" s="19">
        <v>99.831680539867932</v>
      </c>
      <c r="I31" s="19">
        <v>113.12115996831223</v>
      </c>
      <c r="J31" s="19">
        <v>134.54404385426946</v>
      </c>
      <c r="K31" s="19">
        <v>109.7966200459777</v>
      </c>
      <c r="L31" s="19">
        <v>108.26021386777089</v>
      </c>
      <c r="M31" s="19">
        <v>109.75321874150859</v>
      </c>
      <c r="N31" s="19">
        <v>94.258953046033028</v>
      </c>
      <c r="O31" s="19">
        <v>83.148219101938523</v>
      </c>
      <c r="P31" s="20">
        <v>64.607181832730816</v>
      </c>
      <c r="S31" s="33" t="s">
        <v>50</v>
      </c>
      <c r="T31" s="18">
        <v>22.651708049126992</v>
      </c>
      <c r="U31" s="19">
        <v>25.443119234079315</v>
      </c>
      <c r="V31" s="19">
        <v>21.637677517388738</v>
      </c>
      <c r="W31" s="19">
        <v>21.183437074732755</v>
      </c>
      <c r="X31" s="19">
        <v>21.002494823716262</v>
      </c>
      <c r="Y31" s="19">
        <v>21.677258634798594</v>
      </c>
      <c r="Z31" s="19">
        <v>24.562910575488676</v>
      </c>
      <c r="AA31" s="19">
        <v>29.214634278704306</v>
      </c>
      <c r="AB31" s="19">
        <v>23.841026386537468</v>
      </c>
      <c r="AC31" s="19">
        <v>23.507414111225817</v>
      </c>
      <c r="AD31" s="19">
        <v>23.831602310963692</v>
      </c>
      <c r="AE31" s="19">
        <v>20.46720733112581</v>
      </c>
      <c r="AF31" s="19">
        <v>18.054643984239263</v>
      </c>
      <c r="AG31" s="20">
        <v>14.028678899122333</v>
      </c>
    </row>
    <row r="32" spans="2:33" ht="16.5" thickBot="1" x14ac:dyDescent="0.35">
      <c r="B32" s="34" t="s">
        <v>40</v>
      </c>
      <c r="C32" s="18">
        <v>16.552575480812191</v>
      </c>
      <c r="D32" s="19">
        <v>18.592379465425505</v>
      </c>
      <c r="E32" s="19">
        <v>15.811579840216668</v>
      </c>
      <c r="F32" s="19">
        <v>15.479646848797485</v>
      </c>
      <c r="G32" s="19">
        <v>15.347424578356648</v>
      </c>
      <c r="H32" s="19">
        <v>15.840503461875599</v>
      </c>
      <c r="I32" s="19">
        <v>17.949173212343521</v>
      </c>
      <c r="J32" s="19">
        <v>21.348387414926687</v>
      </c>
      <c r="K32" s="19">
        <v>17.421661445897264</v>
      </c>
      <c r="L32" s="19">
        <v>17.177876634771977</v>
      </c>
      <c r="M32" s="19">
        <v>17.414774869311806</v>
      </c>
      <c r="N32" s="19">
        <v>14.956267028302509</v>
      </c>
      <c r="O32" s="19">
        <v>13.193303422424691</v>
      </c>
      <c r="P32" s="20">
        <v>10.251357905116086</v>
      </c>
      <c r="S32" s="34" t="s">
        <v>49</v>
      </c>
      <c r="T32" s="18">
        <v>18.439917570818199</v>
      </c>
      <c r="U32" s="19">
        <v>20.712302154141689</v>
      </c>
      <c r="V32" s="19">
        <v>17.614432826842474</v>
      </c>
      <c r="W32" s="19">
        <v>17.2446524861396</v>
      </c>
      <c r="X32" s="19">
        <v>17.097354093162519</v>
      </c>
      <c r="Y32" s="19">
        <v>17.646654350306211</v>
      </c>
      <c r="Z32" s="19">
        <v>19.995756846638603</v>
      </c>
      <c r="AA32" s="19">
        <v>23.782553032757701</v>
      </c>
      <c r="AB32" s="19">
        <v>19.408097632990458</v>
      </c>
      <c r="AC32" s="19">
        <v>19.136516220938972</v>
      </c>
      <c r="AD32" s="19">
        <v>19.400425841689572</v>
      </c>
      <c r="AE32" s="19">
        <v>16.661596347271992</v>
      </c>
      <c r="AF32" s="19">
        <v>14.697617774244259</v>
      </c>
      <c r="AG32" s="20">
        <v>11.420228530504231</v>
      </c>
    </row>
    <row r="33" spans="2:33" x14ac:dyDescent="0.3">
      <c r="B33" s="33" t="s">
        <v>41</v>
      </c>
      <c r="C33" s="18">
        <v>4.1763019643939607</v>
      </c>
      <c r="D33" s="19">
        <v>4.6909552519016531</v>
      </c>
      <c r="E33" s="19">
        <v>3.9893448619772562</v>
      </c>
      <c r="F33" s="19">
        <v>3.9055964201883611</v>
      </c>
      <c r="G33" s="19">
        <v>3.8722360450359377</v>
      </c>
      <c r="H33" s="19">
        <v>3.9966424440418487</v>
      </c>
      <c r="I33" s="19">
        <v>4.5286709269414294</v>
      </c>
      <c r="J33" s="19">
        <v>5.3863105714849722</v>
      </c>
      <c r="K33" s="19">
        <v>4.3955769302395744</v>
      </c>
      <c r="L33" s="19">
        <v>4.3340687385522951</v>
      </c>
      <c r="M33" s="19">
        <v>4.3938394107003855</v>
      </c>
      <c r="N33" s="19">
        <v>3.7735449352100199</v>
      </c>
      <c r="O33" s="19">
        <v>3.3287399331777126</v>
      </c>
      <c r="P33" s="20">
        <v>2.5864715860362999</v>
      </c>
      <c r="S33" s="33" t="s">
        <v>48</v>
      </c>
      <c r="T33" s="18">
        <v>9.7790203043653534</v>
      </c>
      <c r="U33" s="19">
        <v>10.984106763906468</v>
      </c>
      <c r="V33" s="19">
        <v>9.3412508815205744</v>
      </c>
      <c r="W33" s="19">
        <v>9.1451497088336016</v>
      </c>
      <c r="X33" s="19">
        <v>9.0670347188836029</v>
      </c>
      <c r="Y33" s="19">
        <v>9.3583385355721358</v>
      </c>
      <c r="Z33" s="19">
        <v>10.604109885712205</v>
      </c>
      <c r="AA33" s="19">
        <v>12.612316085676735</v>
      </c>
      <c r="AB33" s="19">
        <v>10.292463623724192</v>
      </c>
      <c r="AC33" s="19">
        <v>10.148439111003887</v>
      </c>
      <c r="AD33" s="19">
        <v>10.288395134664297</v>
      </c>
      <c r="AE33" s="19">
        <v>8.8359445402815258</v>
      </c>
      <c r="AF33" s="19">
        <v>7.7944113409482219</v>
      </c>
      <c r="AG33" s="20">
        <v>6.0563528145607703</v>
      </c>
    </row>
    <row r="34" spans="2:33" ht="16.5" thickBot="1" x14ac:dyDescent="0.35">
      <c r="B34" s="34" t="s">
        <v>42</v>
      </c>
      <c r="C34" s="18">
        <v>4.635001809067445</v>
      </c>
      <c r="D34" s="19">
        <v>5.2061815127809483</v>
      </c>
      <c r="E34" s="19">
        <v>4.4275104649770558</v>
      </c>
      <c r="F34" s="19">
        <v>4.3345635989440012</v>
      </c>
      <c r="G34" s="19">
        <v>4.2975391211880956</v>
      </c>
      <c r="H34" s="19">
        <v>4.4356095694861608</v>
      </c>
      <c r="I34" s="19">
        <v>5.0260728553641991</v>
      </c>
      <c r="J34" s="19">
        <v>5.9779104710056084</v>
      </c>
      <c r="K34" s="19">
        <v>4.8783606159838664</v>
      </c>
      <c r="L34" s="19">
        <v>4.8100967351214159</v>
      </c>
      <c r="M34" s="19">
        <v>4.876432257767414</v>
      </c>
      <c r="N34" s="19">
        <v>4.1880083744935419</v>
      </c>
      <c r="O34" s="19">
        <v>3.6943486710814657</v>
      </c>
      <c r="P34" s="20">
        <v>2.8705540410125638</v>
      </c>
      <c r="S34" s="34" t="s">
        <v>47</v>
      </c>
      <c r="T34" s="18">
        <v>16.098732017025615</v>
      </c>
      <c r="U34" s="19">
        <v>18.082608046083269</v>
      </c>
      <c r="V34" s="19">
        <v>15.378053216463138</v>
      </c>
      <c r="W34" s="19">
        <v>15.055221263051326</v>
      </c>
      <c r="X34" s="19">
        <v>14.926624302356164</v>
      </c>
      <c r="Y34" s="19">
        <v>15.406183801615205</v>
      </c>
      <c r="Z34" s="19">
        <v>17.457037414368262</v>
      </c>
      <c r="AA34" s="19">
        <v>20.763050945573056</v>
      </c>
      <c r="AB34" s="19">
        <v>16.94398912326152</v>
      </c>
      <c r="AC34" s="19">
        <v>16.706888476979817</v>
      </c>
      <c r="AD34" s="19">
        <v>16.937291364891983</v>
      </c>
      <c r="AE34" s="19">
        <v>14.54619162696631</v>
      </c>
      <c r="AF34" s="19">
        <v>12.831565484364148</v>
      </c>
      <c r="AG34" s="20">
        <v>9.9702831088967905</v>
      </c>
    </row>
    <row r="35" spans="2:33" x14ac:dyDescent="0.3">
      <c r="B35" s="33" t="s">
        <v>43</v>
      </c>
      <c r="C35" s="18">
        <v>1.235973939751561</v>
      </c>
      <c r="D35" s="19">
        <v>1.3882852565074322</v>
      </c>
      <c r="E35" s="19">
        <v>1.1806441028746812</v>
      </c>
      <c r="F35" s="19">
        <v>1.1558588041993503</v>
      </c>
      <c r="G35" s="19">
        <v>1.1459858221544053</v>
      </c>
      <c r="H35" s="19">
        <v>1.182803817697013</v>
      </c>
      <c r="I35" s="19">
        <v>1.3402573126012933</v>
      </c>
      <c r="J35" s="19">
        <v>1.5940752260067563</v>
      </c>
      <c r="K35" s="19">
        <v>1.300868227984481</v>
      </c>
      <c r="L35" s="19">
        <v>1.2826649173391138</v>
      </c>
      <c r="M35" s="19">
        <v>1.3003540101696403</v>
      </c>
      <c r="N35" s="19">
        <v>1.1167782502714427</v>
      </c>
      <c r="O35" s="19">
        <v>0.98513848967217521</v>
      </c>
      <c r="P35" s="20">
        <v>0.76546463917214758</v>
      </c>
      <c r="S35" s="33" t="s">
        <v>46</v>
      </c>
      <c r="T35" s="18">
        <v>21.291727206085135</v>
      </c>
      <c r="U35" s="19">
        <v>23.915545478028225</v>
      </c>
      <c r="V35" s="19">
        <v>20.338577827080822</v>
      </c>
      <c r="W35" s="19">
        <v>19.911609424961789</v>
      </c>
      <c r="X35" s="19">
        <v>19.741530725362505</v>
      </c>
      <c r="Y35" s="19">
        <v>20.375782542618161</v>
      </c>
      <c r="Z35" s="19">
        <v>23.088183470602548</v>
      </c>
      <c r="AA35" s="19">
        <v>27.460623372800761</v>
      </c>
      <c r="AB35" s="19">
        <v>22.409640325326244</v>
      </c>
      <c r="AC35" s="19">
        <v>22.096057722940071</v>
      </c>
      <c r="AD35" s="19">
        <v>22.400782059722118</v>
      </c>
      <c r="AE35" s="19">
        <v>19.238381239047964</v>
      </c>
      <c r="AF35" s="19">
        <v>16.970665244390869</v>
      </c>
      <c r="AG35" s="20">
        <v>13.186414178306844</v>
      </c>
    </row>
    <row r="36" spans="2:33" ht="16.5" thickBot="1" x14ac:dyDescent="0.35">
      <c r="B36" s="34" t="s">
        <v>44</v>
      </c>
      <c r="C36" s="18">
        <v>4.4248632809939448</v>
      </c>
      <c r="D36" s="19">
        <v>4.9701472316639412</v>
      </c>
      <c r="E36" s="19">
        <v>4.2267790369288134</v>
      </c>
      <c r="F36" s="19">
        <v>4.1380461320594888</v>
      </c>
      <c r="G36" s="19">
        <v>4.1027002446426621</v>
      </c>
      <c r="H36" s="19">
        <v>4.2345109498012441</v>
      </c>
      <c r="I36" s="19">
        <v>4.7982042168341721</v>
      </c>
      <c r="J36" s="19">
        <v>5.7068880725084155</v>
      </c>
      <c r="K36" s="19">
        <v>4.6571888534941248</v>
      </c>
      <c r="L36" s="19">
        <v>4.5920198735693525</v>
      </c>
      <c r="M36" s="19">
        <v>4.6553479218578326</v>
      </c>
      <c r="N36" s="19">
        <v>3.9981353277012182</v>
      </c>
      <c r="O36" s="19">
        <v>3.5268568288102005</v>
      </c>
      <c r="P36" s="20">
        <v>2.7404108337858153</v>
      </c>
      <c r="S36" s="34" t="s">
        <v>45</v>
      </c>
      <c r="T36" s="18">
        <v>33.825042881471589</v>
      </c>
      <c r="U36" s="19">
        <v>37.993364441419949</v>
      </c>
      <c r="V36" s="19">
        <v>32.310824786095345</v>
      </c>
      <c r="W36" s="19">
        <v>31.632522628129404</v>
      </c>
      <c r="X36" s="19">
        <v>31.362327577653346</v>
      </c>
      <c r="Y36" s="19">
        <v>32.369929953386979</v>
      </c>
      <c r="Z36" s="19">
        <v>36.678978102124958</v>
      </c>
      <c r="AA36" s="19">
        <v>43.625242524780298</v>
      </c>
      <c r="AB36" s="19">
        <v>35.601012431996516</v>
      </c>
      <c r="AC36" s="19">
        <v>35.102840307681284</v>
      </c>
      <c r="AD36" s="19">
        <v>35.58693977311755</v>
      </c>
      <c r="AE36" s="19">
        <v>30.56300055332834</v>
      </c>
      <c r="AF36" s="19">
        <v>26.960399880314224</v>
      </c>
      <c r="AG36" s="20">
        <v>20.948560007221921</v>
      </c>
    </row>
    <row r="37" spans="2:33" x14ac:dyDescent="0.3">
      <c r="B37" s="33" t="s">
        <v>45</v>
      </c>
      <c r="C37" s="18">
        <v>2.5169787513961466</v>
      </c>
      <c r="D37" s="19">
        <v>2.827150621159642</v>
      </c>
      <c r="E37" s="19">
        <v>2.4043032173429655</v>
      </c>
      <c r="F37" s="19">
        <v>2.3538296045050164</v>
      </c>
      <c r="G37" s="19">
        <v>2.333723933001103</v>
      </c>
      <c r="H37" s="19">
        <v>2.4087013329844464</v>
      </c>
      <c r="I37" s="19">
        <v>2.7293449066562308</v>
      </c>
      <c r="J37" s="19">
        <v>3.2462282115693353</v>
      </c>
      <c r="K37" s="19">
        <v>2.6491316547187429</v>
      </c>
      <c r="L37" s="19">
        <v>2.6120618228834034</v>
      </c>
      <c r="M37" s="19">
        <v>2.6480844843279141</v>
      </c>
      <c r="N37" s="19">
        <v>2.2742446548020263</v>
      </c>
      <c r="O37" s="19">
        <v>2.0061690347498491</v>
      </c>
      <c r="P37" s="20">
        <v>1.5588178437877782</v>
      </c>
      <c r="S37" s="33" t="s">
        <v>44</v>
      </c>
      <c r="T37" s="18">
        <v>8.1239744527904705</v>
      </c>
      <c r="U37" s="19">
        <v>9.1251066016157871</v>
      </c>
      <c r="V37" s="19">
        <v>7.7602951171604744</v>
      </c>
      <c r="W37" s="19">
        <v>7.5973829984117227</v>
      </c>
      <c r="X37" s="19">
        <v>7.5324885444703114</v>
      </c>
      <c r="Y37" s="19">
        <v>7.7744907789601578</v>
      </c>
      <c r="Z37" s="19">
        <v>8.8094221225466303</v>
      </c>
      <c r="AA37" s="19">
        <v>10.477750375957088</v>
      </c>
      <c r="AB37" s="19">
        <v>8.5505202906762054</v>
      </c>
      <c r="AC37" s="19">
        <v>8.4308711412217292</v>
      </c>
      <c r="AD37" s="19">
        <v>8.5471403712000917</v>
      </c>
      <c r="AE37" s="19">
        <v>7.3405091182269677</v>
      </c>
      <c r="AF37" s="19">
        <v>6.4752497323414797</v>
      </c>
      <c r="AG37" s="20">
        <v>5.0313481321450713</v>
      </c>
    </row>
    <row r="38" spans="2:33" ht="16.5" thickBot="1" x14ac:dyDescent="0.35">
      <c r="B38" s="34" t="s">
        <v>46</v>
      </c>
      <c r="C38" s="18">
        <v>4.2086749679596291</v>
      </c>
      <c r="D38" s="19">
        <v>4.727317639581214</v>
      </c>
      <c r="E38" s="19">
        <v>4.0202686497068179</v>
      </c>
      <c r="F38" s="19">
        <v>3.9358710238723806</v>
      </c>
      <c r="G38" s="19">
        <v>3.9022520525856335</v>
      </c>
      <c r="H38" s="19">
        <v>4.0276227996757941</v>
      </c>
      <c r="I38" s="19">
        <v>4.5637753521758926</v>
      </c>
      <c r="J38" s="19">
        <v>5.4280630723393459</v>
      </c>
      <c r="K38" s="19">
        <v>4.4296496646464751</v>
      </c>
      <c r="L38" s="19">
        <v>4.3676646863365365</v>
      </c>
      <c r="M38" s="19">
        <v>4.4278986765586241</v>
      </c>
      <c r="N38" s="19">
        <v>3.8027959291956739</v>
      </c>
      <c r="O38" s="19">
        <v>3.3545429787057151</v>
      </c>
      <c r="P38" s="20">
        <v>2.6065208675755964</v>
      </c>
      <c r="S38" s="34" t="s">
        <v>43</v>
      </c>
      <c r="T38" s="18">
        <v>10.169908399214336</v>
      </c>
      <c r="U38" s="19">
        <v>11.423164709684999</v>
      </c>
      <c r="V38" s="19">
        <v>9.7146404079697586</v>
      </c>
      <c r="W38" s="19">
        <v>9.5107006572449588</v>
      </c>
      <c r="X38" s="19">
        <v>9.4294632461678578</v>
      </c>
      <c r="Y38" s="19">
        <v>9.7324110916428737</v>
      </c>
      <c r="Z38" s="19">
        <v>11.027978553716194</v>
      </c>
      <c r="AA38" s="19">
        <v>13.116456996823281</v>
      </c>
      <c r="AB38" s="19">
        <v>10.703875132439849</v>
      </c>
      <c r="AC38" s="19">
        <v>10.554093655766449</v>
      </c>
      <c r="AD38" s="19">
        <v>10.699644017279585</v>
      </c>
      <c r="AE38" s="19">
        <v>9.1891359050647754</v>
      </c>
      <c r="AF38" s="19">
        <v>8.1059704240367871</v>
      </c>
      <c r="AG38" s="20">
        <v>6.2984380275713345</v>
      </c>
    </row>
    <row r="39" spans="2:33" x14ac:dyDescent="0.3">
      <c r="B39" s="33" t="s">
        <v>47</v>
      </c>
      <c r="C39" s="18">
        <v>4.2795585900916233</v>
      </c>
      <c r="D39" s="19">
        <v>4.8069363794014661</v>
      </c>
      <c r="E39" s="19">
        <v>4.0879790825638072</v>
      </c>
      <c r="F39" s="19">
        <v>4.0021600094890797</v>
      </c>
      <c r="G39" s="19">
        <v>3.9679748185547479</v>
      </c>
      <c r="H39" s="19">
        <v>4.0954570930806922</v>
      </c>
      <c r="I39" s="19">
        <v>4.6406396693354992</v>
      </c>
      <c r="J39" s="19">
        <v>5.5194839529389386</v>
      </c>
      <c r="K39" s="19">
        <v>4.5042550013370724</v>
      </c>
      <c r="L39" s="19">
        <v>4.4412260555519003</v>
      </c>
      <c r="M39" s="19">
        <v>4.5024745226425757</v>
      </c>
      <c r="N39" s="19">
        <v>3.8668436287073504</v>
      </c>
      <c r="O39" s="19">
        <v>3.4110410829162641</v>
      </c>
      <c r="P39" s="20">
        <v>2.6504205846273883</v>
      </c>
      <c r="S39" s="33" t="s">
        <v>42</v>
      </c>
      <c r="T39" s="18">
        <v>24.08326672585909</v>
      </c>
      <c r="U39" s="19">
        <v>27.051091490461957</v>
      </c>
      <c r="V39" s="19">
        <v>23.005150774909495</v>
      </c>
      <c r="W39" s="19">
        <v>22.522202923275945</v>
      </c>
      <c r="X39" s="19">
        <v>22.329825355820255</v>
      </c>
      <c r="Y39" s="19">
        <v>23.047233367790426</v>
      </c>
      <c r="Z39" s="19">
        <v>26.115254782109805</v>
      </c>
      <c r="AA39" s="19">
        <v>31.060961412116484</v>
      </c>
      <c r="AB39" s="19">
        <v>25.347748445281379</v>
      </c>
      <c r="AC39" s="19">
        <v>24.993052305284952</v>
      </c>
      <c r="AD39" s="19">
        <v>25.337728780309728</v>
      </c>
      <c r="AE39" s="19">
        <v>21.760708385430508</v>
      </c>
      <c r="AF39" s="19">
        <v>19.195674152687989</v>
      </c>
      <c r="AG39" s="20">
        <v>14.915273276798901</v>
      </c>
    </row>
    <row r="40" spans="2:33" ht="16.5" thickBot="1" x14ac:dyDescent="0.35">
      <c r="B40" s="34" t="s">
        <v>48</v>
      </c>
      <c r="C40" s="18">
        <v>4.76130656241404</v>
      </c>
      <c r="D40" s="19">
        <v>5.3480510306229911</v>
      </c>
      <c r="E40" s="19">
        <v>4.5481610364880316</v>
      </c>
      <c r="F40" s="19">
        <v>4.4526813492237798</v>
      </c>
      <c r="G40" s="19">
        <v>4.4146479468280617</v>
      </c>
      <c r="H40" s="19">
        <v>4.5564808432620962</v>
      </c>
      <c r="I40" s="19">
        <v>5.1630343752188192</v>
      </c>
      <c r="J40" s="19">
        <v>6.1408097618087556</v>
      </c>
      <c r="K40" s="19">
        <v>5.0112969469108988</v>
      </c>
      <c r="L40" s="19">
        <v>4.9411728612437935</v>
      </c>
      <c r="M40" s="19">
        <v>5.009316040536123</v>
      </c>
      <c r="N40" s="19">
        <v>4.3021324647407271</v>
      </c>
      <c r="O40" s="19">
        <v>3.7950204327978101</v>
      </c>
      <c r="P40" s="20">
        <v>2.9487772294930688</v>
      </c>
      <c r="S40" s="34" t="s">
        <v>41</v>
      </c>
      <c r="T40" s="18">
        <v>24.365232892475177</v>
      </c>
      <c r="U40" s="19">
        <v>27.367804860669192</v>
      </c>
      <c r="V40" s="19">
        <v>23.274494392212929</v>
      </c>
      <c r="W40" s="19">
        <v>22.78589220157501</v>
      </c>
      <c r="X40" s="19">
        <v>22.591262283312602</v>
      </c>
      <c r="Y40" s="19">
        <v>23.317069686832831</v>
      </c>
      <c r="Z40" s="19">
        <v>26.421011404121856</v>
      </c>
      <c r="AA40" s="19">
        <v>31.424622219451258</v>
      </c>
      <c r="AB40" s="19">
        <v>25.644519126054124</v>
      </c>
      <c r="AC40" s="19">
        <v>25.285670214257813</v>
      </c>
      <c r="AD40" s="19">
        <v>25.634382151144624</v>
      </c>
      <c r="AE40" s="19">
        <v>22.015482108452979</v>
      </c>
      <c r="AF40" s="19">
        <v>19.420416531620877</v>
      </c>
      <c r="AG40" s="20">
        <v>15.089900850282305</v>
      </c>
    </row>
    <row r="41" spans="2:33" x14ac:dyDescent="0.3">
      <c r="B41" s="33" t="s">
        <v>49</v>
      </c>
      <c r="C41" s="18">
        <v>28.491728454025534</v>
      </c>
      <c r="D41" s="19">
        <v>32.002815976110057</v>
      </c>
      <c r="E41" s="19">
        <v>27.21626249394351</v>
      </c>
      <c r="F41" s="19">
        <v>26.644910641936509</v>
      </c>
      <c r="G41" s="19">
        <v>26.417318202962765</v>
      </c>
      <c r="H41" s="19">
        <v>27.266048339969014</v>
      </c>
      <c r="I41" s="19">
        <v>30.8956735906857</v>
      </c>
      <c r="J41" s="19">
        <v>36.746695875969024</v>
      </c>
      <c r="K41" s="19">
        <v>29.987674589363365</v>
      </c>
      <c r="L41" s="19">
        <v>29.568051030005531</v>
      </c>
      <c r="M41" s="19">
        <v>29.97582081650015</v>
      </c>
      <c r="N41" s="19">
        <v>25.744023904332106</v>
      </c>
      <c r="O41" s="19">
        <v>22.709458051348857</v>
      </c>
      <c r="P41" s="20">
        <v>17.64552628418306</v>
      </c>
      <c r="S41" s="33" t="s">
        <v>40</v>
      </c>
      <c r="T41" s="18">
        <v>24.215587925157052</v>
      </c>
      <c r="U41" s="19">
        <v>27.199718871833497</v>
      </c>
      <c r="V41" s="19">
        <v>23.13154845904501</v>
      </c>
      <c r="W41" s="19">
        <v>22.645947136864706</v>
      </c>
      <c r="X41" s="19">
        <v>22.452512585290808</v>
      </c>
      <c r="Y41" s="19">
        <v>23.173862267201798</v>
      </c>
      <c r="Z41" s="19">
        <v>26.258740376156318</v>
      </c>
      <c r="AA41" s="19">
        <v>31.231620306201886</v>
      </c>
      <c r="AB41" s="19">
        <v>25.487017113106294</v>
      </c>
      <c r="AC41" s="19">
        <v>25.130372158641933</v>
      </c>
      <c r="AD41" s="19">
        <v>25.476942396878488</v>
      </c>
      <c r="AE41" s="19">
        <v>21.880268703551373</v>
      </c>
      <c r="AF41" s="19">
        <v>19.301141349232765</v>
      </c>
      <c r="AG41" s="20">
        <v>14.99722257671359</v>
      </c>
    </row>
    <row r="42" spans="2:33" ht="16.5" thickBot="1" x14ac:dyDescent="0.35">
      <c r="B42" s="34" t="s">
        <v>50</v>
      </c>
      <c r="C42" s="18">
        <v>15.217603160939374</v>
      </c>
      <c r="D42" s="19">
        <v>17.092896078342534</v>
      </c>
      <c r="E42" s="19">
        <v>14.536369136926609</v>
      </c>
      <c r="F42" s="19">
        <v>14.231206683790781</v>
      </c>
      <c r="G42" s="19">
        <v>14.109648196234598</v>
      </c>
      <c r="H42" s="19">
        <v>14.562960056079524</v>
      </c>
      <c r="I42" s="19">
        <v>16.501564685751532</v>
      </c>
      <c r="J42" s="19">
        <v>19.62663080334168</v>
      </c>
      <c r="K42" s="19">
        <v>16.016596969772184</v>
      </c>
      <c r="L42" s="19">
        <v>15.792473508340478</v>
      </c>
      <c r="M42" s="19">
        <v>16.010265798545301</v>
      </c>
      <c r="N42" s="19">
        <v>13.750037670547567</v>
      </c>
      <c r="O42" s="19">
        <v>12.129257836465158</v>
      </c>
      <c r="P42" s="20">
        <v>9.4245814883401362</v>
      </c>
      <c r="S42" s="34" t="s">
        <v>39</v>
      </c>
      <c r="T42" s="18">
        <v>33.04702248056131</v>
      </c>
      <c r="U42" s="19">
        <v>37.119467171334421</v>
      </c>
      <c r="V42" s="19">
        <v>31.567633389652507</v>
      </c>
      <c r="W42" s="19">
        <v>30.904933071977748</v>
      </c>
      <c r="X42" s="19">
        <v>30.640952862447552</v>
      </c>
      <c r="Y42" s="19">
        <v>31.625379060487237</v>
      </c>
      <c r="Z42" s="19">
        <v>35.835313443724004</v>
      </c>
      <c r="AA42" s="19">
        <v>42.621804663729435</v>
      </c>
      <c r="AB42" s="19">
        <v>34.782142399452489</v>
      </c>
      <c r="AC42" s="19">
        <v>34.295428888131198</v>
      </c>
      <c r="AD42" s="19">
        <v>34.768393430206125</v>
      </c>
      <c r="AE42" s="19">
        <v>29.86001140925406</v>
      </c>
      <c r="AF42" s="19">
        <v>26.340275282184791</v>
      </c>
      <c r="AG42" s="20">
        <v>20.466715620137947</v>
      </c>
    </row>
    <row r="43" spans="2:33" x14ac:dyDescent="0.3">
      <c r="B43" s="33" t="s">
        <v>51</v>
      </c>
      <c r="C43" s="18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20">
        <v>0</v>
      </c>
      <c r="S43" s="33" t="s">
        <v>38</v>
      </c>
      <c r="T43" s="18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20">
        <v>0</v>
      </c>
    </row>
    <row r="44" spans="2:33" ht="16.5" thickBot="1" x14ac:dyDescent="0.35">
      <c r="B44" s="34" t="s">
        <v>52</v>
      </c>
      <c r="C44" s="21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3">
        <v>0</v>
      </c>
      <c r="S44" s="34" t="s">
        <v>37</v>
      </c>
      <c r="T44" s="21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3">
        <v>0</v>
      </c>
    </row>
    <row r="45" spans="2:33" ht="16.5" thickBot="1" x14ac:dyDescent="0.35"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2:33" ht="24" customHeight="1" thickBot="1" x14ac:dyDescent="0.3">
      <c r="B46" s="43" t="s">
        <v>23</v>
      </c>
      <c r="C46" s="40" t="s">
        <v>8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S46" s="43" t="s">
        <v>24</v>
      </c>
      <c r="T46" s="40" t="s">
        <v>8</v>
      </c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2"/>
    </row>
    <row r="47" spans="2:33" ht="16.5" thickBot="1" x14ac:dyDescent="0.3">
      <c r="B47" s="44"/>
      <c r="C47" s="12">
        <v>0.29166666666666669</v>
      </c>
      <c r="D47" s="13">
        <v>0.33333333333333331</v>
      </c>
      <c r="E47" s="13">
        <v>0.375</v>
      </c>
      <c r="F47" s="13">
        <v>0.41666666666666702</v>
      </c>
      <c r="G47" s="13">
        <v>0.45833333333333398</v>
      </c>
      <c r="H47" s="13">
        <v>0.5</v>
      </c>
      <c r="I47" s="13">
        <v>0.54166666666666696</v>
      </c>
      <c r="J47" s="13">
        <v>0.58333333333333304</v>
      </c>
      <c r="K47" s="13">
        <v>0.625</v>
      </c>
      <c r="L47" s="13">
        <v>0.66666666666666696</v>
      </c>
      <c r="M47" s="13">
        <v>0.70833333333333304</v>
      </c>
      <c r="N47" s="13">
        <v>0.75</v>
      </c>
      <c r="O47" s="13">
        <v>0.79166666666666696</v>
      </c>
      <c r="P47" s="14">
        <v>0.83333333333333304</v>
      </c>
      <c r="S47" s="44"/>
      <c r="T47" s="12">
        <v>0.29166666666666669</v>
      </c>
      <c r="U47" s="13">
        <v>0.33333333333333331</v>
      </c>
      <c r="V47" s="13">
        <v>0.375</v>
      </c>
      <c r="W47" s="13">
        <v>0.41666666666666702</v>
      </c>
      <c r="X47" s="13">
        <v>0.45833333333333398</v>
      </c>
      <c r="Y47" s="13">
        <v>0.5</v>
      </c>
      <c r="Z47" s="13">
        <v>0.54166666666666696</v>
      </c>
      <c r="AA47" s="13">
        <v>0.58333333333333304</v>
      </c>
      <c r="AB47" s="13">
        <v>0.625</v>
      </c>
      <c r="AC47" s="13">
        <v>0.66666666666666696</v>
      </c>
      <c r="AD47" s="13">
        <v>0.70833333333333304</v>
      </c>
      <c r="AE47" s="13">
        <v>0.75</v>
      </c>
      <c r="AF47" s="13">
        <v>0.79166666666666696</v>
      </c>
      <c r="AG47" s="14">
        <v>0.83333333333333304</v>
      </c>
    </row>
    <row r="48" spans="2:33" x14ac:dyDescent="0.3">
      <c r="B48" s="33" t="s">
        <v>37</v>
      </c>
      <c r="C48" s="15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7">
        <v>0</v>
      </c>
      <c r="S48" s="33" t="s">
        <v>52</v>
      </c>
      <c r="T48" s="15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7">
        <v>0</v>
      </c>
    </row>
    <row r="49" spans="2:33" ht="16.5" thickBot="1" x14ac:dyDescent="0.35">
      <c r="B49" s="34" t="s">
        <v>38</v>
      </c>
      <c r="C49" s="18">
        <v>12.905592500264538</v>
      </c>
      <c r="D49" s="19">
        <v>14.495972138548092</v>
      </c>
      <c r="E49" s="19">
        <v>12.327858371029862</v>
      </c>
      <c r="F49" s="19">
        <v>12.069059253658939</v>
      </c>
      <c r="G49" s="19">
        <v>11.965969148814089</v>
      </c>
      <c r="H49" s="19">
        <v>12.350409331464673</v>
      </c>
      <c r="I49" s="19">
        <v>13.994481732688255</v>
      </c>
      <c r="J49" s="19">
        <v>16.644756511407916</v>
      </c>
      <c r="K49" s="19">
        <v>13.583195168567658</v>
      </c>
      <c r="L49" s="19">
        <v>13.393122787759971</v>
      </c>
      <c r="M49" s="19">
        <v>13.577825892273657</v>
      </c>
      <c r="N49" s="19">
        <v>11.660994255314746</v>
      </c>
      <c r="O49" s="19">
        <v>10.286459524050093</v>
      </c>
      <c r="P49" s="20">
        <v>7.9927046912522011</v>
      </c>
      <c r="S49" s="34" t="s">
        <v>51</v>
      </c>
      <c r="T49" s="18">
        <v>0.41125325226599896</v>
      </c>
      <c r="U49" s="19">
        <v>0.46193273858701278</v>
      </c>
      <c r="V49" s="19">
        <v>0.3928430134809176</v>
      </c>
      <c r="W49" s="19">
        <v>0.38459604777979378</v>
      </c>
      <c r="X49" s="19">
        <v>0.38131094940922167</v>
      </c>
      <c r="Y49" s="19">
        <v>0.3935616287494802</v>
      </c>
      <c r="Z49" s="19">
        <v>0.44595210380516703</v>
      </c>
      <c r="AA49" s="19">
        <v>0.53040650774862574</v>
      </c>
      <c r="AB49" s="19">
        <v>0.432845930097572</v>
      </c>
      <c r="AC49" s="19">
        <v>0.42678902997682966</v>
      </c>
      <c r="AD49" s="19">
        <v>0.43267483122410472</v>
      </c>
      <c r="AE49" s="19">
        <v>0.37159253339627907</v>
      </c>
      <c r="AF49" s="19">
        <v>0.32779122178865072</v>
      </c>
      <c r="AG49" s="20">
        <v>0.25469778304342072</v>
      </c>
    </row>
    <row r="50" spans="2:33" x14ac:dyDescent="0.3">
      <c r="B50" s="33" t="s">
        <v>39</v>
      </c>
      <c r="C50" s="18">
        <v>48.974536196984943</v>
      </c>
      <c r="D50" s="19">
        <v>55.009757374197015</v>
      </c>
      <c r="E50" s="19">
        <v>46.782133095472389</v>
      </c>
      <c r="F50" s="19">
        <v>45.800034308363607</v>
      </c>
      <c r="G50" s="19">
        <v>45.408824833000772</v>
      </c>
      <c r="H50" s="19">
        <v>46.867710168208006</v>
      </c>
      <c r="I50" s="19">
        <v>53.106686280504888</v>
      </c>
      <c r="J50" s="19">
        <v>63.164029876291117</v>
      </c>
      <c r="K50" s="19">
        <v>51.545923477755238</v>
      </c>
      <c r="L50" s="19">
        <v>50.82463100755502</v>
      </c>
      <c r="M50" s="19">
        <v>51.525547984246764</v>
      </c>
      <c r="N50" s="19">
        <v>44.251496801719043</v>
      </c>
      <c r="O50" s="19">
        <v>39.035370463547906</v>
      </c>
      <c r="P50" s="20">
        <v>30.330959636724828</v>
      </c>
      <c r="S50" s="33" t="s">
        <v>50</v>
      </c>
      <c r="T50" s="18">
        <v>8.5297975349787247</v>
      </c>
      <c r="U50" s="19">
        <v>9.5809400003892318</v>
      </c>
      <c r="V50" s="19">
        <v>8.1479510485568092</v>
      </c>
      <c r="W50" s="19">
        <v>7.9769008566837973</v>
      </c>
      <c r="X50" s="19">
        <v>7.9087646806679901</v>
      </c>
      <c r="Y50" s="19">
        <v>8.1628558370602669</v>
      </c>
      <c r="Z50" s="19">
        <v>9.2494858941456766</v>
      </c>
      <c r="AA50" s="19">
        <v>11.00115341921869</v>
      </c>
      <c r="AB50" s="19">
        <v>8.9776509419159485</v>
      </c>
      <c r="AC50" s="19">
        <v>8.8520248673868078</v>
      </c>
      <c r="AD50" s="19">
        <v>8.9741021827484602</v>
      </c>
      <c r="AE50" s="19">
        <v>7.7071951599545647</v>
      </c>
      <c r="AF50" s="19">
        <v>6.7987128130771506</v>
      </c>
      <c r="AG50" s="20">
        <v>5.2826828967254658</v>
      </c>
    </row>
    <row r="51" spans="2:33" ht="16.5" thickBot="1" x14ac:dyDescent="0.35">
      <c r="B51" s="34" t="s">
        <v>40</v>
      </c>
      <c r="C51" s="18">
        <v>31.289238077680501</v>
      </c>
      <c r="D51" s="19">
        <v>35.145067799185313</v>
      </c>
      <c r="E51" s="19">
        <v>29.888538286884017</v>
      </c>
      <c r="F51" s="19">
        <v>29.261087265356224</v>
      </c>
      <c r="G51" s="19">
        <v>29.011148269228972</v>
      </c>
      <c r="H51" s="19">
        <v>29.943212442286853</v>
      </c>
      <c r="I51" s="19">
        <v>33.929218724274612</v>
      </c>
      <c r="J51" s="19">
        <v>40.35473374971275</v>
      </c>
      <c r="K51" s="19">
        <v>32.932066270975255</v>
      </c>
      <c r="L51" s="19">
        <v>32.471241246865638</v>
      </c>
      <c r="M51" s="19">
        <v>32.919048614926965</v>
      </c>
      <c r="N51" s="19">
        <v>28.271745405685849</v>
      </c>
      <c r="O51" s="19">
        <v>24.939225457322475</v>
      </c>
      <c r="P51" s="20">
        <v>19.378082793491096</v>
      </c>
      <c r="S51" s="34" t="s">
        <v>49</v>
      </c>
      <c r="T51" s="18">
        <v>15.002274003408395</v>
      </c>
      <c r="U51" s="19">
        <v>16.851031517058573</v>
      </c>
      <c r="V51" s="19">
        <v>14.330679444094555</v>
      </c>
      <c r="W51" s="19">
        <v>14.02983504113055</v>
      </c>
      <c r="X51" s="19">
        <v>13.909996606754845</v>
      </c>
      <c r="Y51" s="19">
        <v>14.356894101614239</v>
      </c>
      <c r="Z51" s="19">
        <v>16.268067466501762</v>
      </c>
      <c r="AA51" s="19">
        <v>19.348913883577143</v>
      </c>
      <c r="AB51" s="19">
        <v>15.789962046023694</v>
      </c>
      <c r="AC51" s="19">
        <v>15.569009932643494</v>
      </c>
      <c r="AD51" s="19">
        <v>15.783720460899961</v>
      </c>
      <c r="AE51" s="19">
        <v>13.555474571726721</v>
      </c>
      <c r="AF51" s="19">
        <v>11.957628780050674</v>
      </c>
      <c r="AG51" s="20">
        <v>9.2912236151912708</v>
      </c>
    </row>
    <row r="52" spans="2:33" x14ac:dyDescent="0.3">
      <c r="B52" s="33" t="s">
        <v>41</v>
      </c>
      <c r="C52" s="18">
        <v>20.837021618010645</v>
      </c>
      <c r="D52" s="19">
        <v>23.404805693253923</v>
      </c>
      <c r="E52" s="19">
        <v>19.904227673053931</v>
      </c>
      <c r="F52" s="19">
        <v>19.486377597339125</v>
      </c>
      <c r="G52" s="19">
        <v>19.319931094149826</v>
      </c>
      <c r="H52" s="19">
        <v>19.940637845626593</v>
      </c>
      <c r="I52" s="19">
        <v>22.595112807947636</v>
      </c>
      <c r="J52" s="19">
        <v>26.874174994105921</v>
      </c>
      <c r="K52" s="19">
        <v>21.931060612931986</v>
      </c>
      <c r="L52" s="19">
        <v>21.624174872676715</v>
      </c>
      <c r="M52" s="19">
        <v>21.92239152422421</v>
      </c>
      <c r="N52" s="19">
        <v>18.827526855548143</v>
      </c>
      <c r="O52" s="19">
        <v>16.60824014635746</v>
      </c>
      <c r="P52" s="20">
        <v>12.904805450395509</v>
      </c>
      <c r="S52" s="33" t="s">
        <v>48</v>
      </c>
      <c r="T52" s="18">
        <v>1.2580378741401825</v>
      </c>
      <c r="U52" s="19">
        <v>1.413068169663698</v>
      </c>
      <c r="V52" s="19">
        <v>1.2017203191154346</v>
      </c>
      <c r="W52" s="19">
        <v>1.1764925667716351</v>
      </c>
      <c r="X52" s="19">
        <v>1.1664433376222376</v>
      </c>
      <c r="Y52" s="19">
        <v>1.2039185879918655</v>
      </c>
      <c r="Z52" s="19">
        <v>1.364182857030692</v>
      </c>
      <c r="AA52" s="19">
        <v>1.6225317897464493</v>
      </c>
      <c r="AB52" s="19">
        <v>1.3240906199034088</v>
      </c>
      <c r="AC52" s="19">
        <v>1.3055623536592078</v>
      </c>
      <c r="AD52" s="19">
        <v>1.3235672225518778</v>
      </c>
      <c r="AE52" s="19">
        <v>1.1367143680552707</v>
      </c>
      <c r="AF52" s="19">
        <v>1.0027246460633057</v>
      </c>
      <c r="AG52" s="20">
        <v>0.77912929748921433</v>
      </c>
    </row>
    <row r="53" spans="2:33" ht="16.5" thickBot="1" x14ac:dyDescent="0.35">
      <c r="B53" s="34" t="s">
        <v>42</v>
      </c>
      <c r="C53" s="18">
        <v>26.177333610041508</v>
      </c>
      <c r="D53" s="19">
        <v>29.403214045760549</v>
      </c>
      <c r="E53" s="19">
        <v>25.005474275526417</v>
      </c>
      <c r="F53" s="19">
        <v>24.480533569916503</v>
      </c>
      <c r="G53" s="19">
        <v>24.271428558553211</v>
      </c>
      <c r="H53" s="19">
        <v>25.051215996762135</v>
      </c>
      <c r="I53" s="19">
        <v>28.386005292566228</v>
      </c>
      <c r="J53" s="19">
        <v>33.761746626364065</v>
      </c>
      <c r="K53" s="19">
        <v>27.551763424314775</v>
      </c>
      <c r="L53" s="19">
        <v>27.16622605961372</v>
      </c>
      <c r="M53" s="19">
        <v>27.540872538306274</v>
      </c>
      <c r="N53" s="19">
        <v>23.652826233270154</v>
      </c>
      <c r="O53" s="19">
        <v>20.864759415092994</v>
      </c>
      <c r="P53" s="20">
        <v>16.212172912259856</v>
      </c>
      <c r="S53" s="34" t="s">
        <v>47</v>
      </c>
      <c r="T53" s="18">
        <v>3.5434603738061528</v>
      </c>
      <c r="U53" s="19">
        <v>3.9801274410059282</v>
      </c>
      <c r="V53" s="19">
        <v>3.3848331745127829</v>
      </c>
      <c r="W53" s="19">
        <v>3.3137752655356421</v>
      </c>
      <c r="X53" s="19">
        <v>3.2854700403829216</v>
      </c>
      <c r="Y53" s="19">
        <v>3.3910249425149406</v>
      </c>
      <c r="Z53" s="19">
        <v>3.8424343144817592</v>
      </c>
      <c r="AA53" s="19">
        <v>4.5701144777829388</v>
      </c>
      <c r="AB53" s="19">
        <v>3.7295082599662188</v>
      </c>
      <c r="AC53" s="19">
        <v>3.6773205010908918</v>
      </c>
      <c r="AD53" s="19">
        <v>3.7280340294895149</v>
      </c>
      <c r="AE53" s="19">
        <v>3.2017337493061251</v>
      </c>
      <c r="AF53" s="19">
        <v>2.8243307472698564</v>
      </c>
      <c r="AG53" s="20">
        <v>2.1945394876218338</v>
      </c>
    </row>
    <row r="54" spans="2:33" x14ac:dyDescent="0.3">
      <c r="B54" s="33" t="s">
        <v>43</v>
      </c>
      <c r="C54" s="18">
        <v>13.521608318636963</v>
      </c>
      <c r="D54" s="19">
        <v>15.187900706713291</v>
      </c>
      <c r="E54" s="19">
        <v>12.916297511894852</v>
      </c>
      <c r="F54" s="19">
        <v>12.645145273186953</v>
      </c>
      <c r="G54" s="19">
        <v>12.537134422913269</v>
      </c>
      <c r="H54" s="19">
        <v>12.93992488539222</v>
      </c>
      <c r="I54" s="19">
        <v>14.662472924652763</v>
      </c>
      <c r="J54" s="19">
        <v>17.439251867105419</v>
      </c>
      <c r="K54" s="19">
        <v>14.231554636581704</v>
      </c>
      <c r="L54" s="19">
        <v>14.032409631389601</v>
      </c>
      <c r="M54" s="19">
        <v>14.225929071463284</v>
      </c>
      <c r="N54" s="19">
        <v>12.217602324186952</v>
      </c>
      <c r="O54" s="19">
        <v>10.777457653871148</v>
      </c>
      <c r="P54" s="20">
        <v>8.3742162352816543</v>
      </c>
      <c r="S54" s="33" t="s">
        <v>46</v>
      </c>
      <c r="T54" s="18">
        <v>1.9220469366636457</v>
      </c>
      <c r="U54" s="19">
        <v>2.1589042767534155</v>
      </c>
      <c r="V54" s="19">
        <v>1.8360042297302921</v>
      </c>
      <c r="W54" s="19">
        <v>1.7974609353605184</v>
      </c>
      <c r="X54" s="19">
        <v>1.7821075898854217</v>
      </c>
      <c r="Y54" s="19">
        <v>1.8393627740529692</v>
      </c>
      <c r="Z54" s="19">
        <v>2.0842166482443525</v>
      </c>
      <c r="AA54" s="19">
        <v>2.4789255714999592</v>
      </c>
      <c r="AB54" s="19">
        <v>2.0229631970259985</v>
      </c>
      <c r="AC54" s="19">
        <v>1.9946554663062894</v>
      </c>
      <c r="AD54" s="19">
        <v>2.0221635436158372</v>
      </c>
      <c r="AE54" s="19">
        <v>1.7366872761882612</v>
      </c>
      <c r="AF54" s="19">
        <v>1.5319760031869745</v>
      </c>
      <c r="AG54" s="20">
        <v>1.1903640663660771</v>
      </c>
    </row>
    <row r="55" spans="2:33" ht="16.5" thickBot="1" x14ac:dyDescent="0.35">
      <c r="B55" s="34" t="s">
        <v>44</v>
      </c>
      <c r="C55" s="18">
        <v>9.4017481372081715</v>
      </c>
      <c r="D55" s="19">
        <v>10.560342661355724</v>
      </c>
      <c r="E55" s="19">
        <v>8.9808677496380263</v>
      </c>
      <c r="F55" s="19">
        <v>8.792332111339876</v>
      </c>
      <c r="G55" s="19">
        <v>8.7172307782418574</v>
      </c>
      <c r="H55" s="19">
        <v>8.9972961662532178</v>
      </c>
      <c r="I55" s="19">
        <v>10.195005968055989</v>
      </c>
      <c r="J55" s="19">
        <v>12.125736073117546</v>
      </c>
      <c r="K55" s="19">
        <v>9.8953829412170187</v>
      </c>
      <c r="L55" s="19">
        <v>9.7569148583175505</v>
      </c>
      <c r="M55" s="19">
        <v>9.8914714134514998</v>
      </c>
      <c r="N55" s="19">
        <v>8.4950560011602203</v>
      </c>
      <c r="O55" s="19">
        <v>7.4937048931866421</v>
      </c>
      <c r="P55" s="20">
        <v>5.8227002317557339</v>
      </c>
      <c r="S55" s="34" t="s">
        <v>45</v>
      </c>
      <c r="T55" s="18">
        <v>1.0468508998834298</v>
      </c>
      <c r="U55" s="19">
        <v>1.1758562404332182</v>
      </c>
      <c r="V55" s="19">
        <v>0.99998737981875296</v>
      </c>
      <c r="W55" s="19">
        <v>0.97899461339572857</v>
      </c>
      <c r="X55" s="19">
        <v>0.97063234959236622</v>
      </c>
      <c r="Y55" s="19">
        <v>1.0018166250257385</v>
      </c>
      <c r="Z55" s="19">
        <v>1.1351773113064449</v>
      </c>
      <c r="AA55" s="19">
        <v>1.3501571765845533</v>
      </c>
      <c r="AB55" s="19">
        <v>1.1018153630076137</v>
      </c>
      <c r="AC55" s="19">
        <v>1.0863974391201645</v>
      </c>
      <c r="AD55" s="19">
        <v>1.101379828434522</v>
      </c>
      <c r="AE55" s="19">
        <v>0.94589398584075246</v>
      </c>
      <c r="AF55" s="19">
        <v>0.83439713512925384</v>
      </c>
      <c r="AG55" s="20">
        <v>0.64833676550444075</v>
      </c>
    </row>
    <row r="56" spans="2:33" x14ac:dyDescent="0.3">
      <c r="B56" s="33" t="s">
        <v>45</v>
      </c>
      <c r="C56" s="18">
        <v>50.512446830616582</v>
      </c>
      <c r="D56" s="19">
        <v>56.737187532575561</v>
      </c>
      <c r="E56" s="19">
        <v>48.25119733861527</v>
      </c>
      <c r="F56" s="19">
        <v>47.238258439781966</v>
      </c>
      <c r="G56" s="19">
        <v>46.834764106636754</v>
      </c>
      <c r="H56" s="19">
        <v>48.33946172399078</v>
      </c>
      <c r="I56" s="19">
        <v>54.774355724462907</v>
      </c>
      <c r="J56" s="19">
        <v>65.147522539071147</v>
      </c>
      <c r="K56" s="19">
        <v>53.1645814578523</v>
      </c>
      <c r="L56" s="19">
        <v>52.420638781115827</v>
      </c>
      <c r="M56" s="19">
        <v>53.143566128000998</v>
      </c>
      <c r="N56" s="19">
        <v>45.641093371082157</v>
      </c>
      <c r="O56" s="19">
        <v>40.26116892914596</v>
      </c>
      <c r="P56" s="20">
        <v>31.283420016664937</v>
      </c>
      <c r="S56" s="33" t="s">
        <v>44</v>
      </c>
      <c r="T56" s="18">
        <v>2.837801925306378</v>
      </c>
      <c r="U56" s="19">
        <v>3.1875094183483763</v>
      </c>
      <c r="V56" s="19">
        <v>2.7107643620001007</v>
      </c>
      <c r="W56" s="19">
        <v>2.6538572007420851</v>
      </c>
      <c r="X56" s="19">
        <v>2.6311887879588087</v>
      </c>
      <c r="Y56" s="19">
        <v>2.7157230772964422</v>
      </c>
      <c r="Z56" s="19">
        <v>3.0772370353297314</v>
      </c>
      <c r="AA56" s="19">
        <v>3.6600041472997882</v>
      </c>
      <c r="AB56" s="19">
        <v>2.9867995134964525</v>
      </c>
      <c r="AC56" s="19">
        <v>2.9450046274272879</v>
      </c>
      <c r="AD56" s="19">
        <v>2.9856188669973238</v>
      </c>
      <c r="AE56" s="19">
        <v>2.5641280668082835</v>
      </c>
      <c r="AF56" s="19">
        <v>2.2618825630312687</v>
      </c>
      <c r="AG56" s="20">
        <v>1.7575103786033757</v>
      </c>
    </row>
    <row r="57" spans="2:33" ht="16.5" thickBot="1" x14ac:dyDescent="0.35">
      <c r="B57" s="34" t="s">
        <v>46</v>
      </c>
      <c r="C57" s="18">
        <v>26.263848883224654</v>
      </c>
      <c r="D57" s="19">
        <v>29.500390753423993</v>
      </c>
      <c r="E57" s="19">
        <v>25.08811659006648</v>
      </c>
      <c r="F57" s="19">
        <v>24.56144097175585</v>
      </c>
      <c r="G57" s="19">
        <v>24.351644874835433</v>
      </c>
      <c r="H57" s="19">
        <v>25.134009486267821</v>
      </c>
      <c r="I57" s="19">
        <v>28.479820156946548</v>
      </c>
      <c r="J57" s="19">
        <v>33.873328148608927</v>
      </c>
      <c r="K57" s="19">
        <v>27.642821145274471</v>
      </c>
      <c r="L57" s="19">
        <v>27.256009591577456</v>
      </c>
      <c r="M57" s="19">
        <v>27.631894265226531</v>
      </c>
      <c r="N57" s="19">
        <v>23.730998088112539</v>
      </c>
      <c r="O57" s="19">
        <v>20.933716795840315</v>
      </c>
      <c r="P57" s="20">
        <v>16.265753639361048</v>
      </c>
      <c r="S57" s="34" t="s">
        <v>43</v>
      </c>
      <c r="T57" s="18">
        <v>0.72872643165788964</v>
      </c>
      <c r="U57" s="19">
        <v>0.81852871533947846</v>
      </c>
      <c r="V57" s="19">
        <v>0.69610413009091143</v>
      </c>
      <c r="W57" s="19">
        <v>0.6814907942588635</v>
      </c>
      <c r="X57" s="19">
        <v>0.67566971442535062</v>
      </c>
      <c r="Y57" s="19">
        <v>0.69737749130449223</v>
      </c>
      <c r="Z57" s="19">
        <v>0.79021158739936903</v>
      </c>
      <c r="AA57" s="19">
        <v>0.93986184811926188</v>
      </c>
      <c r="AB57" s="19">
        <v>0.76698790431358344</v>
      </c>
      <c r="AC57" s="19">
        <v>0.75625528837054423</v>
      </c>
      <c r="AD57" s="19">
        <v>0.76668472307225466</v>
      </c>
      <c r="AE57" s="19">
        <v>0.65844901991787508</v>
      </c>
      <c r="AF57" s="19">
        <v>0.58083462213770376</v>
      </c>
      <c r="AG57" s="20">
        <v>0.45131559584204295</v>
      </c>
    </row>
    <row r="58" spans="2:33" x14ac:dyDescent="0.3">
      <c r="B58" s="33" t="s">
        <v>47</v>
      </c>
      <c r="C58" s="18">
        <v>25.164610046231971</v>
      </c>
      <c r="D58" s="19">
        <v>28.265690715101126</v>
      </c>
      <c r="E58" s="19">
        <v>24.03808648117349</v>
      </c>
      <c r="F58" s="19">
        <v>23.533454177866624</v>
      </c>
      <c r="G58" s="19">
        <v>23.332438820532769</v>
      </c>
      <c r="H58" s="19">
        <v>24.082058590590268</v>
      </c>
      <c r="I58" s="19">
        <v>27.287834758070812</v>
      </c>
      <c r="J58" s="19">
        <v>32.455604569528667</v>
      </c>
      <c r="K58" s="19">
        <v>26.485867238707616</v>
      </c>
      <c r="L58" s="19">
        <v>26.115245173623325</v>
      </c>
      <c r="M58" s="19">
        <v>26.475397688846481</v>
      </c>
      <c r="N58" s="19">
        <v>22.737768388420115</v>
      </c>
      <c r="O58" s="19">
        <v>20.057563623968715</v>
      </c>
      <c r="P58" s="20">
        <v>15.584971923290444</v>
      </c>
      <c r="S58" s="33" t="s">
        <v>42</v>
      </c>
      <c r="T58" s="18">
        <v>3.5448549048491778</v>
      </c>
      <c r="U58" s="19">
        <v>3.9816938226459513</v>
      </c>
      <c r="V58" s="19">
        <v>3.3861652777224625</v>
      </c>
      <c r="W58" s="19">
        <v>3.3150794038608673</v>
      </c>
      <c r="X58" s="19">
        <v>3.2867630391691112</v>
      </c>
      <c r="Y58" s="19">
        <v>3.3923594824987839</v>
      </c>
      <c r="Z58" s="19">
        <v>3.8439465069058478</v>
      </c>
      <c r="AA58" s="19">
        <v>4.5719130491897362</v>
      </c>
      <c r="AB58" s="19">
        <v>3.7309760102710299</v>
      </c>
      <c r="AC58" s="19">
        <v>3.6787677128706058</v>
      </c>
      <c r="AD58" s="19">
        <v>3.7295011996100014</v>
      </c>
      <c r="AE58" s="19">
        <v>3.2029937936226673</v>
      </c>
      <c r="AF58" s="19">
        <v>2.8254422643992569</v>
      </c>
      <c r="AG58" s="20">
        <v>2.1954031500076905</v>
      </c>
    </row>
    <row r="59" spans="2:33" ht="16.5" thickBot="1" x14ac:dyDescent="0.35">
      <c r="B59" s="34" t="s">
        <v>48</v>
      </c>
      <c r="C59" s="18">
        <v>13.848651766807503</v>
      </c>
      <c r="D59" s="19">
        <v>15.555246313873727</v>
      </c>
      <c r="E59" s="19">
        <v>13.228700472869871</v>
      </c>
      <c r="F59" s="19">
        <v>12.950989949005617</v>
      </c>
      <c r="G59" s="19">
        <v>12.840366669789979</v>
      </c>
      <c r="H59" s="19">
        <v>13.252899315198292</v>
      </c>
      <c r="I59" s="19">
        <v>15.017110153522664</v>
      </c>
      <c r="J59" s="19">
        <v>17.861050290024654</v>
      </c>
      <c r="K59" s="19">
        <v>14.575769362485278</v>
      </c>
      <c r="L59" s="19">
        <v>14.371807691431451</v>
      </c>
      <c r="M59" s="19">
        <v>14.570007733359466</v>
      </c>
      <c r="N59" s="19">
        <v>12.513106135443723</v>
      </c>
      <c r="O59" s="19">
        <v>11.038129079235237</v>
      </c>
      <c r="P59" s="20">
        <v>8.5767611166873223</v>
      </c>
      <c r="S59" s="34" t="s">
        <v>41</v>
      </c>
      <c r="T59" s="18">
        <v>6.9799532201160837</v>
      </c>
      <c r="U59" s="19">
        <v>7.8401055515349478</v>
      </c>
      <c r="V59" s="19">
        <v>6.6674873495533893</v>
      </c>
      <c r="W59" s="19">
        <v>6.5275165785392453</v>
      </c>
      <c r="X59" s="19">
        <v>6.4717605867659769</v>
      </c>
      <c r="Y59" s="19">
        <v>6.679683972753792</v>
      </c>
      <c r="Z59" s="19">
        <v>7.5688758832212342</v>
      </c>
      <c r="AA59" s="19">
        <v>9.0022695050590205</v>
      </c>
      <c r="AB59" s="19">
        <v>7.3464327077091305</v>
      </c>
      <c r="AC59" s="19">
        <v>7.2436325978771672</v>
      </c>
      <c r="AD59" s="19">
        <v>7.3435287498042738</v>
      </c>
      <c r="AE59" s="19">
        <v>6.3068157777700575</v>
      </c>
      <c r="AF59" s="19">
        <v>5.5634025541264736</v>
      </c>
      <c r="AG59" s="20">
        <v>4.3228317371712439</v>
      </c>
    </row>
    <row r="60" spans="2:33" x14ac:dyDescent="0.3">
      <c r="B60" s="33" t="s">
        <v>49</v>
      </c>
      <c r="C60" s="18">
        <v>31.589893860752859</v>
      </c>
      <c r="D60" s="19">
        <v>35.48277394127998</v>
      </c>
      <c r="E60" s="19">
        <v>30.175734857833483</v>
      </c>
      <c r="F60" s="19">
        <v>29.542254709685587</v>
      </c>
      <c r="G60" s="19">
        <v>29.289914069759448</v>
      </c>
      <c r="H60" s="19">
        <v>30.23093437281732</v>
      </c>
      <c r="I60" s="19">
        <v>34.255241869972643</v>
      </c>
      <c r="J60" s="19">
        <v>40.742499154740329</v>
      </c>
      <c r="K60" s="19">
        <v>33.248507858600668</v>
      </c>
      <c r="L60" s="19">
        <v>32.783254803736867</v>
      </c>
      <c r="M60" s="19">
        <v>33.235365116937849</v>
      </c>
      <c r="N60" s="19">
        <v>28.543406343311304</v>
      </c>
      <c r="O60" s="19">
        <v>25.178864477629524</v>
      </c>
      <c r="P60" s="20">
        <v>19.564285239273048</v>
      </c>
      <c r="S60" s="33" t="s">
        <v>40</v>
      </c>
      <c r="T60" s="18">
        <v>15.38598850404308</v>
      </c>
      <c r="U60" s="19">
        <v>17.282031853559456</v>
      </c>
      <c r="V60" s="19">
        <v>14.697216510768392</v>
      </c>
      <c r="W60" s="19">
        <v>14.388677383669508</v>
      </c>
      <c r="X60" s="19">
        <v>14.26577383096622</v>
      </c>
      <c r="Y60" s="19">
        <v>14.724101662922237</v>
      </c>
      <c r="Z60" s="19">
        <v>16.684157279471577</v>
      </c>
      <c r="AA60" s="19">
        <v>19.843802780218649</v>
      </c>
      <c r="AB60" s="19">
        <v>16.193823313999076</v>
      </c>
      <c r="AC60" s="19">
        <v>15.967219888702388</v>
      </c>
      <c r="AD60" s="19">
        <v>16.187422087295779</v>
      </c>
      <c r="AE60" s="19">
        <v>13.902184154218988</v>
      </c>
      <c r="AF60" s="19">
        <v>12.263470118175126</v>
      </c>
      <c r="AG60" s="20">
        <v>9.5288660705269308</v>
      </c>
    </row>
    <row r="61" spans="2:33" ht="16.5" thickBot="1" x14ac:dyDescent="0.35">
      <c r="B61" s="34" t="s">
        <v>50</v>
      </c>
      <c r="C61" s="18">
        <v>90.175246384929991</v>
      </c>
      <c r="D61" s="19">
        <v>101.28770602015059</v>
      </c>
      <c r="E61" s="19">
        <v>86.138444707854575</v>
      </c>
      <c r="F61" s="19">
        <v>84.330137636897007</v>
      </c>
      <c r="G61" s="19">
        <v>83.609816148050825</v>
      </c>
      <c r="H61" s="19">
        <v>86.296015033539675</v>
      </c>
      <c r="I61" s="19">
        <v>97.78364211086766</v>
      </c>
      <c r="J61" s="19">
        <v>116.30190705328798</v>
      </c>
      <c r="K61" s="19">
        <v>94.909859504325127</v>
      </c>
      <c r="L61" s="19">
        <v>93.581766759265008</v>
      </c>
      <c r="M61" s="19">
        <v>94.872342760114392</v>
      </c>
      <c r="N61" s="19">
        <v>81.478865076880894</v>
      </c>
      <c r="O61" s="19">
        <v>71.874578558931972</v>
      </c>
      <c r="P61" s="20">
        <v>55.847425432104671</v>
      </c>
      <c r="S61" s="34" t="s">
        <v>39</v>
      </c>
      <c r="T61" s="18">
        <v>39.81945407388708</v>
      </c>
      <c r="U61" s="19">
        <v>44.726477828540659</v>
      </c>
      <c r="V61" s="19">
        <v>38.036889063756341</v>
      </c>
      <c r="W61" s="19">
        <v>37.238379458846467</v>
      </c>
      <c r="X61" s="19">
        <v>36.920300944027595</v>
      </c>
      <c r="Y61" s="19">
        <v>38.106468738872962</v>
      </c>
      <c r="Z61" s="19">
        <v>43.179158386661371</v>
      </c>
      <c r="AA61" s="19">
        <v>51.356426871796451</v>
      </c>
      <c r="AB61" s="19">
        <v>41.910157645248596</v>
      </c>
      <c r="AC61" s="19">
        <v>41.323700383551312</v>
      </c>
      <c r="AD61" s="19">
        <v>41.893591055935119</v>
      </c>
      <c r="AE61" s="19">
        <v>35.97931867102178</v>
      </c>
      <c r="AF61" s="19">
        <v>31.738271806770204</v>
      </c>
      <c r="AG61" s="20">
        <v>24.661024852050389</v>
      </c>
    </row>
    <row r="62" spans="2:33" x14ac:dyDescent="0.3">
      <c r="B62" s="33" t="s">
        <v>51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20">
        <v>0</v>
      </c>
      <c r="S62" s="33" t="s">
        <v>38</v>
      </c>
      <c r="T62" s="18">
        <v>100.39719470440131</v>
      </c>
      <c r="U62" s="19">
        <v>112.76932362412325</v>
      </c>
      <c r="V62" s="19">
        <v>95.902795407432748</v>
      </c>
      <c r="W62" s="19">
        <v>93.889505016039791</v>
      </c>
      <c r="X62" s="19">
        <v>93.087530420298179</v>
      </c>
      <c r="Y62" s="19">
        <v>96.078227350251225</v>
      </c>
      <c r="Z62" s="19">
        <v>108.86805137192194</v>
      </c>
      <c r="AA62" s="19">
        <v>129.48548160411218</v>
      </c>
      <c r="AB62" s="19">
        <v>105.66850689099449</v>
      </c>
      <c r="AC62" s="19">
        <v>104.18986623009596</v>
      </c>
      <c r="AD62" s="19">
        <v>105.62673738079964</v>
      </c>
      <c r="AE62" s="19">
        <v>90.715022241229292</v>
      </c>
      <c r="AF62" s="19">
        <v>80.022027631341331</v>
      </c>
      <c r="AG62" s="20">
        <v>62.178092876090773</v>
      </c>
    </row>
    <row r="63" spans="2:33" ht="16.5" thickBot="1" x14ac:dyDescent="0.35">
      <c r="B63" s="34" t="s">
        <v>52</v>
      </c>
      <c r="C63" s="21">
        <v>147.47160939310254</v>
      </c>
      <c r="D63" s="22">
        <v>165.64480406036702</v>
      </c>
      <c r="E63" s="22">
        <v>140.86986818379239</v>
      </c>
      <c r="F63" s="22">
        <v>137.91258262348805</v>
      </c>
      <c r="G63" s="22">
        <v>136.73457675714275</v>
      </c>
      <c r="H63" s="22">
        <v>141.12755696705543</v>
      </c>
      <c r="I63" s="22">
        <v>159.91429635637479</v>
      </c>
      <c r="J63" s="22">
        <v>190.19886383700191</v>
      </c>
      <c r="K63" s="22">
        <v>155.21454378543464</v>
      </c>
      <c r="L63" s="22">
        <v>153.04259546936052</v>
      </c>
      <c r="M63" s="22">
        <v>155.15318931322921</v>
      </c>
      <c r="N63" s="22">
        <v>133.24964273587122</v>
      </c>
      <c r="O63" s="22">
        <v>117.54289785126718</v>
      </c>
      <c r="P63" s="23">
        <v>91.332267325084217</v>
      </c>
      <c r="S63" s="34" t="s">
        <v>37</v>
      </c>
      <c r="T63" s="21">
        <v>165.75615546823062</v>
      </c>
      <c r="U63" s="22">
        <v>186.18258800679357</v>
      </c>
      <c r="V63" s="22">
        <v>158.3358849039181</v>
      </c>
      <c r="W63" s="22">
        <v>155.01193470689333</v>
      </c>
      <c r="X63" s="22">
        <v>153.68787155787101</v>
      </c>
      <c r="Y63" s="22">
        <v>158.6255237177667</v>
      </c>
      <c r="Z63" s="22">
        <v>179.7415724797788</v>
      </c>
      <c r="AA63" s="22">
        <v>213.78102926922739</v>
      </c>
      <c r="AB63" s="22">
        <v>174.4591122081585</v>
      </c>
      <c r="AC63" s="22">
        <v>172.01787077714866</v>
      </c>
      <c r="AD63" s="22">
        <v>174.39015058581361</v>
      </c>
      <c r="AE63" s="22">
        <v>149.77085140867999</v>
      </c>
      <c r="AF63" s="22">
        <v>132.11667608838252</v>
      </c>
      <c r="AG63" s="23">
        <v>102.65627102263609</v>
      </c>
    </row>
    <row r="64" spans="2:33" x14ac:dyDescent="0.3">
      <c r="S64" s="31"/>
    </row>
    <row r="65" spans="2:33" ht="16.5" thickBot="1" x14ac:dyDescent="0.35"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</row>
    <row r="66" spans="2:33" ht="33.75" thickBot="1" x14ac:dyDescent="0.3">
      <c r="B66" s="37" t="s">
        <v>17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9"/>
    </row>
    <row r="68" spans="2:33" ht="19.5" x14ac:dyDescent="0.35">
      <c r="B68" s="47" t="s">
        <v>53</v>
      </c>
      <c r="C68" s="47"/>
      <c r="D68" s="47"/>
      <c r="E68" s="47"/>
      <c r="F68" s="1"/>
      <c r="G68" s="1"/>
      <c r="H68" s="1"/>
      <c r="I68" s="1"/>
      <c r="S68" s="47" t="s">
        <v>54</v>
      </c>
      <c r="T68" s="47"/>
      <c r="U68" s="47"/>
      <c r="V68" s="47"/>
      <c r="W68" s="1"/>
      <c r="X68" s="1"/>
      <c r="Y68" s="1"/>
      <c r="Z68" s="1"/>
      <c r="AA68" s="2"/>
      <c r="AB68" s="2"/>
      <c r="AC68" s="2"/>
      <c r="AD68" s="2"/>
      <c r="AE68" s="2"/>
      <c r="AF68" s="2"/>
      <c r="AG68" s="2"/>
    </row>
    <row r="69" spans="2:33" x14ac:dyDescent="0.3">
      <c r="B69" s="26" t="s">
        <v>17</v>
      </c>
      <c r="C69" s="48" t="s">
        <v>1</v>
      </c>
      <c r="D69" s="48"/>
      <c r="E69" s="48"/>
      <c r="F69" s="3"/>
      <c r="G69" s="49"/>
      <c r="H69" s="49"/>
      <c r="I69" s="49"/>
      <c r="S69" s="26" t="s">
        <v>17</v>
      </c>
      <c r="T69" s="48" t="s">
        <v>1</v>
      </c>
      <c r="U69" s="48"/>
      <c r="V69" s="48"/>
      <c r="W69" s="2"/>
      <c r="X69" s="50"/>
      <c r="Y69" s="50"/>
      <c r="Z69" s="50"/>
      <c r="AA69" s="2"/>
      <c r="AB69" s="2"/>
      <c r="AC69" s="2"/>
      <c r="AD69" s="2"/>
      <c r="AE69" s="2"/>
      <c r="AF69" s="2"/>
      <c r="AG69" s="2"/>
    </row>
    <row r="70" spans="2:33" ht="63" x14ac:dyDescent="0.3">
      <c r="B70" s="26" t="s">
        <v>0</v>
      </c>
      <c r="C70" s="4" t="s">
        <v>2</v>
      </c>
      <c r="D70" s="4" t="s">
        <v>3</v>
      </c>
      <c r="E70" s="4" t="s">
        <v>4</v>
      </c>
      <c r="F70" s="5" t="s">
        <v>5</v>
      </c>
      <c r="G70" s="6" t="s">
        <v>6</v>
      </c>
      <c r="H70" s="6"/>
      <c r="I70" s="6"/>
      <c r="S70" s="26" t="s">
        <v>0</v>
      </c>
      <c r="T70" s="4" t="s">
        <v>2</v>
      </c>
      <c r="U70" s="4" t="s">
        <v>3</v>
      </c>
      <c r="V70" s="4" t="s">
        <v>4</v>
      </c>
      <c r="W70" s="5" t="s">
        <v>5</v>
      </c>
      <c r="X70" s="6" t="s">
        <v>6</v>
      </c>
      <c r="Y70" s="7"/>
      <c r="Z70" s="7"/>
      <c r="AA70" s="2"/>
      <c r="AB70" s="2"/>
      <c r="AC70" s="2"/>
      <c r="AD70" s="2"/>
      <c r="AE70" s="2"/>
      <c r="AF70" s="2"/>
      <c r="AG70" s="2"/>
    </row>
    <row r="71" spans="2:33" x14ac:dyDescent="0.3">
      <c r="B71" s="32">
        <v>1</v>
      </c>
      <c r="C71" s="27">
        <f>+'[1]ESC_2B_12 MAYO'!C68*(1+'[1]Ratio conversión AGO-ENE'!I5)</f>
        <v>3745.706175840116</v>
      </c>
      <c r="D71" s="8">
        <f>+G71+F71*$G$98</f>
        <v>0</v>
      </c>
      <c r="E71" s="8">
        <f>C71</f>
        <v>3745.706175840116</v>
      </c>
      <c r="F71" s="2">
        <f>+G71/SUM($G$71:$G$95)</f>
        <v>0</v>
      </c>
      <c r="G71" s="9">
        <f>+'[1]ESC_2B_12 MAYO'!D68*(1+'[1]Ratio conversión AGO-ENE'!K5)</f>
        <v>0</v>
      </c>
      <c r="H71" s="9"/>
      <c r="I71" s="9"/>
      <c r="S71" s="32">
        <v>27</v>
      </c>
      <c r="T71" s="27">
        <f>+'[1]ESC_2B_12 MAYO'!T68*(1+'[1]Ratio conversión AGO-ENE'!I58)</f>
        <v>106.96825480947587</v>
      </c>
      <c r="U71" s="27">
        <f>+X71+W71*$X$98</f>
        <v>0</v>
      </c>
      <c r="V71" s="27">
        <f>T71</f>
        <v>106.96825480947587</v>
      </c>
      <c r="W71" s="2">
        <f>+X71/SUM($X$71:$X$95)</f>
        <v>0</v>
      </c>
      <c r="X71" s="9">
        <f>+'[1]ESC_2B_12 MAYO'!U68*(1+'[1]Ratio conversión AGO-ENE'!K58)</f>
        <v>0</v>
      </c>
      <c r="Y71" s="9"/>
      <c r="Z71" s="9"/>
      <c r="AA71" s="2"/>
      <c r="AB71" s="2"/>
      <c r="AC71" s="2"/>
      <c r="AD71" s="2"/>
      <c r="AE71" s="2"/>
      <c r="AF71" s="2"/>
      <c r="AG71" s="2"/>
    </row>
    <row r="72" spans="2:33" x14ac:dyDescent="0.3">
      <c r="B72" s="32">
        <v>2</v>
      </c>
      <c r="C72" s="27">
        <f>+'[1]ESC_2B_12 MAYO'!C69*(1+'[1]Ratio conversión AGO-ENE'!I6)</f>
        <v>2252.0704717518724</v>
      </c>
      <c r="D72" s="8">
        <f t="shared" ref="D72:D95" si="3">+G72+F72*$G$98</f>
        <v>174.66972853360477</v>
      </c>
      <c r="E72" s="8">
        <f>E71+C72-D72</f>
        <v>5823.1069190583839</v>
      </c>
      <c r="F72" s="2">
        <f t="shared" ref="F72:F95" si="4">+G72/SUM($G$71:$G$95)</f>
        <v>1.5956797300919489E-2</v>
      </c>
      <c r="G72" s="9">
        <f>+'[1]ESC_2B_12 MAYO'!D69*(1+'[1]Ratio conversión AGO-ENE'!K6)</f>
        <v>136.6873642955232</v>
      </c>
      <c r="H72" s="9"/>
      <c r="I72" s="9"/>
      <c r="S72" s="32">
        <v>26</v>
      </c>
      <c r="T72" s="27">
        <f>+'[1]ESC_2B_12 MAYO'!T69*(1+'[1]Ratio conversión AGO-ENE'!I59)</f>
        <v>187.13884360591445</v>
      </c>
      <c r="U72" s="27">
        <f t="shared" ref="U72:U95" si="5">+X72+W72*$X$98</f>
        <v>0</v>
      </c>
      <c r="V72" s="27">
        <f>V71+T72-U72</f>
        <v>294.10709841539028</v>
      </c>
      <c r="W72" s="2">
        <f t="shared" ref="W72:W95" si="6">+X72/SUM($X$71:$X$95)</f>
        <v>0</v>
      </c>
      <c r="X72" s="9">
        <f>+'[1]ESC_2B_12 MAYO'!U69*(1+'[1]Ratio conversión AGO-ENE'!K59)</f>
        <v>0</v>
      </c>
      <c r="Y72" s="9"/>
      <c r="Z72" s="9"/>
      <c r="AA72" s="2"/>
      <c r="AB72" s="2"/>
      <c r="AC72" s="2"/>
      <c r="AD72" s="2"/>
      <c r="AE72" s="2"/>
      <c r="AF72" s="2"/>
      <c r="AG72" s="2"/>
    </row>
    <row r="73" spans="2:33" x14ac:dyDescent="0.3">
      <c r="B73" s="32">
        <v>3</v>
      </c>
      <c r="C73" s="27">
        <f>+'[1]ESC_2B_12 MAYO'!C70*(1+'[1]Ratio conversión AGO-ENE'!I7)</f>
        <v>1963.2249692996688</v>
      </c>
      <c r="D73" s="8">
        <f t="shared" si="3"/>
        <v>662.50563595724839</v>
      </c>
      <c r="E73" s="8">
        <f t="shared" ref="E73:E95" si="7">E72+C73-D73</f>
        <v>7123.8262524008042</v>
      </c>
      <c r="F73" s="2">
        <f t="shared" si="4"/>
        <v>6.0522611630742428E-2</v>
      </c>
      <c r="G73" s="9">
        <f>+'[1]ESC_2B_12 MAYO'!D70*(1+'[1]Ratio conversión AGO-ENE'!K7)</f>
        <v>518.44214776176022</v>
      </c>
      <c r="H73" s="9"/>
      <c r="I73" s="9"/>
      <c r="S73" s="32">
        <v>25</v>
      </c>
      <c r="T73" s="27">
        <f>+'[1]ESC_2B_12 MAYO'!T70*(1+'[1]Ratio conversión AGO-ENE'!I60)</f>
        <v>240.6785733213207</v>
      </c>
      <c r="U73" s="27">
        <f t="shared" si="5"/>
        <v>0</v>
      </c>
      <c r="V73" s="27">
        <f t="shared" ref="V73:V95" si="8">V72+T73-U73</f>
        <v>534.78567173671104</v>
      </c>
      <c r="W73" s="2">
        <f t="shared" si="6"/>
        <v>0</v>
      </c>
      <c r="X73" s="9">
        <f>+'[1]ESC_2B_12 MAYO'!U70*(1+'[1]Ratio conversión AGO-ENE'!K60)</f>
        <v>0</v>
      </c>
      <c r="Y73" s="9"/>
      <c r="Z73" s="9"/>
      <c r="AA73" s="2"/>
      <c r="AB73" s="2"/>
      <c r="AC73" s="2"/>
      <c r="AD73" s="2"/>
      <c r="AE73" s="2"/>
      <c r="AF73" s="2"/>
      <c r="AG73" s="2"/>
    </row>
    <row r="74" spans="2:33" x14ac:dyDescent="0.3">
      <c r="B74" s="32">
        <v>4</v>
      </c>
      <c r="C74" s="27">
        <f>+'[1]ESC_2B_12 MAYO'!C71*(1+'[1]Ratio conversión AGO-ENE'!I8)</f>
        <v>296.38538872532985</v>
      </c>
      <c r="D74" s="8">
        <f t="shared" si="3"/>
        <v>419.03142882249625</v>
      </c>
      <c r="E74" s="8">
        <f t="shared" si="7"/>
        <v>7001.1802123036377</v>
      </c>
      <c r="F74" s="2">
        <f t="shared" si="4"/>
        <v>3.8280242538699813E-2</v>
      </c>
      <c r="G74" s="9">
        <f>+'[1]ESC_2B_12 MAYO'!D71*(1+'[1]Ratio conversión AGO-ENE'!K8)</f>
        <v>327.91200881562446</v>
      </c>
      <c r="H74" s="9"/>
      <c r="I74" s="9"/>
      <c r="S74" s="32">
        <v>24</v>
      </c>
      <c r="T74" s="27">
        <f>+'[1]ESC_2B_12 MAYO'!T71*(1+'[1]Ratio conversión AGO-ENE'!I61)</f>
        <v>791.85844458571728</v>
      </c>
      <c r="U74" s="27">
        <f t="shared" si="5"/>
        <v>0</v>
      </c>
      <c r="V74" s="27">
        <f t="shared" si="8"/>
        <v>1326.6441163224283</v>
      </c>
      <c r="W74" s="2">
        <f t="shared" si="6"/>
        <v>0</v>
      </c>
      <c r="X74" s="9">
        <f>+'[1]ESC_2B_12 MAYO'!U71*(1+'[1]Ratio conversión AGO-ENE'!K61)</f>
        <v>0</v>
      </c>
      <c r="Y74" s="9"/>
      <c r="Z74" s="9"/>
      <c r="AA74" s="2"/>
      <c r="AB74" s="2"/>
      <c r="AC74" s="2"/>
      <c r="AD74" s="2"/>
      <c r="AE74" s="2"/>
      <c r="AF74" s="2"/>
      <c r="AG74" s="2"/>
    </row>
    <row r="75" spans="2:33" x14ac:dyDescent="0.3">
      <c r="B75" s="32">
        <v>5</v>
      </c>
      <c r="C75" s="27">
        <f>+'[1]ESC_2B_12 MAYO'!C72*(1+'[1]Ratio conversión AGO-ENE'!I9)</f>
        <v>90.848481451662849</v>
      </c>
      <c r="D75" s="8">
        <f t="shared" si="3"/>
        <v>280.17422292768185</v>
      </c>
      <c r="E75" s="8">
        <f t="shared" si="7"/>
        <v>6811.8544708276195</v>
      </c>
      <c r="F75" s="2">
        <f t="shared" si="4"/>
        <v>2.5595066310185127E-2</v>
      </c>
      <c r="G75" s="9">
        <f>+'[1]ESC_2B_12 MAYO'!D72*(1+'[1]Ratio conversión AGO-ENE'!K9)</f>
        <v>219.24964558563073</v>
      </c>
      <c r="H75" s="9"/>
      <c r="I75" s="9"/>
      <c r="S75" s="32">
        <v>23</v>
      </c>
      <c r="T75" s="27">
        <f>+'[1]ESC_2B_12 MAYO'!T72*(1+'[1]Ratio conversión AGO-ENE'!I62)</f>
        <v>551.18821042593765</v>
      </c>
      <c r="U75" s="27">
        <f t="shared" si="5"/>
        <v>16.532990683870608</v>
      </c>
      <c r="V75" s="27">
        <f t="shared" si="8"/>
        <v>1861.2993360644955</v>
      </c>
      <c r="W75" s="2">
        <f t="shared" si="6"/>
        <v>2.058339442921909E-3</v>
      </c>
      <c r="X75" s="9">
        <f>+'[1]ESC_2B_12 MAYO'!U72*(1+'[1]Ratio conversión AGO-ENE'!K62)</f>
        <v>21.567523151909018</v>
      </c>
      <c r="Y75" s="9"/>
      <c r="Z75" s="9"/>
      <c r="AA75" s="2"/>
      <c r="AB75" s="2"/>
      <c r="AC75" s="2"/>
      <c r="AD75" s="2"/>
      <c r="AE75" s="2"/>
      <c r="AF75" s="2"/>
      <c r="AG75" s="2"/>
    </row>
    <row r="76" spans="2:33" x14ac:dyDescent="0.3">
      <c r="B76" s="32">
        <v>6</v>
      </c>
      <c r="C76" s="27">
        <f>+'[1]ESC_2B_12 MAYO'!C73*(1+'[1]Ratio conversión AGO-ENE'!I10)</f>
        <v>105.03766243194192</v>
      </c>
      <c r="D76" s="8">
        <f t="shared" si="3"/>
        <v>343.36976896207108</v>
      </c>
      <c r="E76" s="8">
        <f t="shared" si="7"/>
        <v>6573.5223642974897</v>
      </c>
      <c r="F76" s="2">
        <f t="shared" si="4"/>
        <v>3.1368239068037491E-2</v>
      </c>
      <c r="G76" s="9">
        <f>+'[1]ESC_2B_12 MAYO'!D73*(1+'[1]Ratio conversión AGO-ENE'!K10)</f>
        <v>268.70316392092252</v>
      </c>
      <c r="H76" s="9"/>
      <c r="I76" s="9"/>
      <c r="S76" s="32">
        <v>22</v>
      </c>
      <c r="T76" s="27">
        <f>+'[1]ESC_2B_12 MAYO'!T73*(1+'[1]Ratio conversión AGO-ENE'!I63)</f>
        <v>342.70115901857525</v>
      </c>
      <c r="U76" s="27">
        <f t="shared" si="5"/>
        <v>72.402001815203235</v>
      </c>
      <c r="V76" s="27">
        <f t="shared" si="8"/>
        <v>2131.5984932678675</v>
      </c>
      <c r="W76" s="2">
        <f t="shared" si="6"/>
        <v>9.0139708496978915E-3</v>
      </c>
      <c r="X76" s="9">
        <f>+'[1]ESC_2B_12 MAYO'!U73*(1+'[1]Ratio conversión AGO-ENE'!K63)</f>
        <v>94.449448393953716</v>
      </c>
      <c r="Y76" s="9"/>
      <c r="Z76" s="9"/>
      <c r="AA76" s="2"/>
      <c r="AB76" s="2"/>
      <c r="AC76" s="2"/>
      <c r="AD76" s="2"/>
      <c r="AE76" s="2"/>
      <c r="AF76" s="2"/>
      <c r="AG76" s="2"/>
    </row>
    <row r="77" spans="2:33" x14ac:dyDescent="0.3">
      <c r="B77" s="32">
        <v>7</v>
      </c>
      <c r="C77" s="27">
        <f>+'[1]ESC_2B_12 MAYO'!C74*(1+'[1]Ratio conversión AGO-ENE'!I11)</f>
        <v>26.131034035199999</v>
      </c>
      <c r="D77" s="8">
        <f t="shared" si="3"/>
        <v>176.22521562035354</v>
      </c>
      <c r="E77" s="8">
        <f t="shared" si="7"/>
        <v>6423.4281827123359</v>
      </c>
      <c r="F77" s="2">
        <f t="shared" si="4"/>
        <v>1.6098897436734795E-2</v>
      </c>
      <c r="G77" s="9">
        <f>+'[1]ESC_2B_12 MAYO'!D74*(1+'[1]Ratio conversión AGO-ENE'!K11)</f>
        <v>137.904606870229</v>
      </c>
      <c r="H77" s="9"/>
      <c r="I77" s="9"/>
      <c r="S77" s="32">
        <v>21</v>
      </c>
      <c r="T77" s="27">
        <f>+'[1]ESC_2B_12 MAYO'!T74*(1+'[1]Ratio conversión AGO-ENE'!I64)</f>
        <v>921.14290927237005</v>
      </c>
      <c r="U77" s="27">
        <f t="shared" si="5"/>
        <v>85.014523940074838</v>
      </c>
      <c r="V77" s="27">
        <f t="shared" si="8"/>
        <v>2967.7268786001628</v>
      </c>
      <c r="W77" s="2">
        <f t="shared" si="6"/>
        <v>1.0584216200992716E-2</v>
      </c>
      <c r="X77" s="9">
        <f>+'[1]ESC_2B_12 MAYO'!U74*(1+'[1]Ratio conversión AGO-ENE'!K64)</f>
        <v>110.9026641571195</v>
      </c>
      <c r="Y77" s="9"/>
      <c r="Z77" s="9"/>
      <c r="AA77" s="2"/>
      <c r="AB77" s="2"/>
      <c r="AC77" s="2"/>
      <c r="AD77" s="2"/>
      <c r="AE77" s="2"/>
      <c r="AF77" s="2"/>
      <c r="AG77" s="2"/>
    </row>
    <row r="78" spans="2:33" x14ac:dyDescent="0.3">
      <c r="B78" s="32">
        <v>8</v>
      </c>
      <c r="C78" s="27">
        <f>+'[1]ESC_2B_12 MAYO'!C75*(1+'[1]Ratio conversión AGO-ENE'!I12)</f>
        <v>106.32270862239841</v>
      </c>
      <c r="D78" s="8">
        <f t="shared" si="3"/>
        <v>122.3696185520392</v>
      </c>
      <c r="E78" s="8">
        <f t="shared" si="7"/>
        <v>6407.3812727826953</v>
      </c>
      <c r="F78" s="2">
        <f t="shared" si="4"/>
        <v>1.1178967388445102E-2</v>
      </c>
      <c r="G78" s="9">
        <f>+'[1]ESC_2B_12 MAYO'!D75*(1+'[1]Ratio conversión AGO-ENE'!K12)</f>
        <v>95.760042510793738</v>
      </c>
      <c r="H78" s="9"/>
      <c r="I78" s="9"/>
      <c r="S78" s="32">
        <v>20</v>
      </c>
      <c r="T78" s="27">
        <f>+'[1]ESC_2B_12 MAYO'!T75*(1+'[1]Ratio conversión AGO-ENE'!I65)</f>
        <v>820.90014116009741</v>
      </c>
      <c r="U78" s="27">
        <f t="shared" si="5"/>
        <v>35.423009085392778</v>
      </c>
      <c r="V78" s="27">
        <f t="shared" si="8"/>
        <v>3753.2040106748673</v>
      </c>
      <c r="W78" s="2">
        <f t="shared" si="6"/>
        <v>4.4101262851722126E-3</v>
      </c>
      <c r="X78" s="9">
        <f>+'[1]ESC_2B_12 MAYO'!U75*(1+'[1]Ratio conversión AGO-ENE'!K65)</f>
        <v>46.209822721598009</v>
      </c>
      <c r="Y78" s="9"/>
      <c r="Z78" s="9"/>
      <c r="AA78" s="2"/>
      <c r="AB78" s="2"/>
      <c r="AC78" s="2"/>
      <c r="AD78" s="2"/>
      <c r="AE78" s="2"/>
      <c r="AF78" s="2"/>
      <c r="AG78" s="2"/>
    </row>
    <row r="79" spans="2:33" x14ac:dyDescent="0.3">
      <c r="B79" s="32">
        <v>9</v>
      </c>
      <c r="C79" s="27">
        <f>+'[1]ESC_2B_12 MAYO'!C76*(1+'[1]Ratio conversión AGO-ENE'!I13)</f>
        <v>106.62655339655865</v>
      </c>
      <c r="D79" s="8">
        <f t="shared" si="3"/>
        <v>618.79093489049865</v>
      </c>
      <c r="E79" s="8">
        <f t="shared" si="7"/>
        <v>5895.2168912887555</v>
      </c>
      <c r="F79" s="2">
        <f t="shared" si="4"/>
        <v>5.6529094094255196E-2</v>
      </c>
      <c r="G79" s="9">
        <f>+'[1]ESC_2B_12 MAYO'!D76*(1+'[1]Ratio conversión AGO-ENE'!K13)</f>
        <v>484.23331650093223</v>
      </c>
      <c r="H79" s="9"/>
      <c r="I79" s="9"/>
      <c r="S79" s="32">
        <v>19</v>
      </c>
      <c r="T79" s="27">
        <f>+'[1]ESC_2B_12 MAYO'!T76*(1+'[1]Ratio conversión AGO-ENE'!I66)</f>
        <v>584.65621632107025</v>
      </c>
      <c r="U79" s="27">
        <f t="shared" si="5"/>
        <v>86.025854505279767</v>
      </c>
      <c r="V79" s="27">
        <f t="shared" si="8"/>
        <v>4251.8343724906572</v>
      </c>
      <c r="W79" s="2">
        <f t="shared" si="6"/>
        <v>1.0710125761579639E-2</v>
      </c>
      <c r="X79" s="9">
        <f>+'[1]ESC_2B_12 MAYO'!U76*(1+'[1]Ratio conversión AGO-ENE'!K66)</f>
        <v>112.22195936488673</v>
      </c>
      <c r="Y79" s="9"/>
      <c r="Z79" s="9"/>
      <c r="AA79" s="2"/>
      <c r="AB79" s="2"/>
      <c r="AC79" s="2"/>
      <c r="AD79" s="2"/>
      <c r="AE79" s="2"/>
      <c r="AF79" s="2"/>
      <c r="AG79" s="2"/>
    </row>
    <row r="80" spans="2:33" x14ac:dyDescent="0.3">
      <c r="B80" s="32">
        <v>10</v>
      </c>
      <c r="C80" s="27">
        <f>+'[1]ESC_2B_12 MAYO'!C77*(1+'[1]Ratio conversión AGO-ENE'!I14)</f>
        <v>135.7956608602328</v>
      </c>
      <c r="D80" s="8">
        <f t="shared" si="3"/>
        <v>317.65526130869642</v>
      </c>
      <c r="E80" s="8">
        <f t="shared" si="7"/>
        <v>5713.3572908402921</v>
      </c>
      <c r="F80" s="2">
        <f t="shared" si="4"/>
        <v>2.9019113150440957E-2</v>
      </c>
      <c r="G80" s="9">
        <f>+'[1]ESC_2B_12 MAYO'!D77*(1+'[1]Ratio conversión AGO-ENE'!K14)</f>
        <v>248.58033952081121</v>
      </c>
      <c r="H80" s="9"/>
      <c r="I80" s="9"/>
      <c r="S80" s="32">
        <v>18</v>
      </c>
      <c r="T80" s="27">
        <f>+'[1]ESC_2B_12 MAYO'!T77*(1+'[1]Ratio conversión AGO-ENE'!I67)</f>
        <v>38.160801069574248</v>
      </c>
      <c r="U80" s="27">
        <f t="shared" si="5"/>
        <v>55.099561344318829</v>
      </c>
      <c r="V80" s="27">
        <f t="shared" si="8"/>
        <v>4234.8956122159125</v>
      </c>
      <c r="W80" s="2">
        <f t="shared" si="6"/>
        <v>6.859835741234146E-3</v>
      </c>
      <c r="X80" s="9">
        <f>+'[1]ESC_2B_12 MAYO'!U77*(1+'[1]Ratio conversión AGO-ENE'!K67)</f>
        <v>71.878166973926781</v>
      </c>
      <c r="Y80" s="9"/>
      <c r="Z80" s="9"/>
      <c r="AA80" s="2"/>
      <c r="AB80" s="2"/>
      <c r="AC80" s="2"/>
      <c r="AD80" s="2"/>
      <c r="AE80" s="2"/>
      <c r="AF80" s="2"/>
      <c r="AG80" s="2"/>
    </row>
    <row r="81" spans="2:33" x14ac:dyDescent="0.3">
      <c r="B81" s="32">
        <v>11</v>
      </c>
      <c r="C81" s="27">
        <f>+'[1]ESC_2B_12 MAYO'!C78*(1+'[1]Ratio conversión AGO-ENE'!I15)</f>
        <v>203.92090599369087</v>
      </c>
      <c r="D81" s="8">
        <f t="shared" si="3"/>
        <v>310.80814366932708</v>
      </c>
      <c r="E81" s="8">
        <f t="shared" si="7"/>
        <v>5606.4700531646558</v>
      </c>
      <c r="F81" s="2">
        <f t="shared" si="4"/>
        <v>2.8393600823924992E-2</v>
      </c>
      <c r="G81" s="9">
        <f>+'[1]ESC_2B_12 MAYO'!D78*(1+'[1]Ratio conversión AGO-ENE'!K15)</f>
        <v>243.22214453760483</v>
      </c>
      <c r="H81" s="9"/>
      <c r="I81" s="9"/>
      <c r="S81" s="32">
        <v>17</v>
      </c>
      <c r="T81" s="27">
        <f>+'[1]ESC_2B_12 MAYO'!T78*(1+'[1]Ratio conversión AGO-ENE'!I68)</f>
        <v>66.512507943925229</v>
      </c>
      <c r="U81" s="27">
        <f t="shared" si="5"/>
        <v>110.16383015914913</v>
      </c>
      <c r="V81" s="27">
        <f t="shared" si="8"/>
        <v>4191.2442900006881</v>
      </c>
      <c r="W81" s="2">
        <f t="shared" si="6"/>
        <v>1.3715277600751684E-2</v>
      </c>
      <c r="X81" s="9">
        <f>+'[1]ESC_2B_12 MAYO'!U78*(1+'[1]Ratio conversión AGO-ENE'!K68)</f>
        <v>143.71029433763496</v>
      </c>
      <c r="Y81" s="9"/>
      <c r="Z81" s="9"/>
      <c r="AA81" s="2"/>
      <c r="AB81" s="2"/>
      <c r="AC81" s="2"/>
      <c r="AD81" s="2"/>
      <c r="AE81" s="2"/>
      <c r="AF81" s="2"/>
      <c r="AG81" s="2"/>
    </row>
    <row r="82" spans="2:33" x14ac:dyDescent="0.3">
      <c r="B82" s="32">
        <v>12</v>
      </c>
      <c r="C82" s="27">
        <f>+'[1]ESC_2B_12 MAYO'!C79*(1+'[1]Ratio conversión AGO-ENE'!I16)</f>
        <v>71.240466410464862</v>
      </c>
      <c r="D82" s="8">
        <f t="shared" si="3"/>
        <v>170.70011312265629</v>
      </c>
      <c r="E82" s="8">
        <f t="shared" si="7"/>
        <v>5507.0104064524648</v>
      </c>
      <c r="F82" s="2">
        <f t="shared" si="4"/>
        <v>1.5594156624673608E-2</v>
      </c>
      <c r="G82" s="9">
        <f>+'[1]ESC_2B_12 MAYO'!D79*(1+'[1]Ratio conversión AGO-ENE'!K16)</f>
        <v>133.58095156823114</v>
      </c>
      <c r="H82" s="9"/>
      <c r="I82" s="9"/>
      <c r="S82" s="32">
        <v>14</v>
      </c>
      <c r="T82" s="27">
        <f>+'[1]ESC_2B_12 MAYO'!T79*(1+'[1]Ratio conversión AGO-ENE'!I43)</f>
        <v>311.492694816577</v>
      </c>
      <c r="U82" s="27">
        <f t="shared" si="5"/>
        <v>149.89086739398226</v>
      </c>
      <c r="V82" s="27">
        <f t="shared" si="8"/>
        <v>4352.8461174232825</v>
      </c>
      <c r="W82" s="2">
        <f t="shared" si="6"/>
        <v>1.8661250731351695E-2</v>
      </c>
      <c r="X82" s="9">
        <f>+'[1]ESC_2B_12 MAYO'!U79*(1+'[1]Ratio conversión AGO-ENE'!K43)</f>
        <v>195.53478342749531</v>
      </c>
      <c r="Y82" s="9"/>
      <c r="Z82" s="9"/>
      <c r="AA82" s="2"/>
      <c r="AB82" s="2"/>
      <c r="AC82" s="2"/>
      <c r="AD82" s="2"/>
      <c r="AE82" s="2"/>
      <c r="AF82" s="2"/>
      <c r="AG82" s="2"/>
    </row>
    <row r="83" spans="2:33" x14ac:dyDescent="0.3">
      <c r="B83" s="32">
        <v>13</v>
      </c>
      <c r="C83" s="27">
        <f>+'[1]ESC_2B_12 MAYO'!C80*(1+'[1]Ratio conversión AGO-ENE'!I17)</f>
        <v>504.89661145025565</v>
      </c>
      <c r="D83" s="8">
        <f t="shared" si="3"/>
        <v>285.52760069469997</v>
      </c>
      <c r="E83" s="8">
        <f t="shared" si="7"/>
        <v>5726.3794172080206</v>
      </c>
      <c r="F83" s="2">
        <f t="shared" si="4"/>
        <v>2.6084119362598402E-2</v>
      </c>
      <c r="G83" s="9">
        <f>+'[1]ESC_2B_12 MAYO'!D80*(1+'[1]Ratio conversión AGO-ENE'!K17)</f>
        <v>223.43891812412431</v>
      </c>
      <c r="H83" s="9"/>
      <c r="I83" s="9"/>
      <c r="S83" s="32">
        <v>13</v>
      </c>
      <c r="T83" s="27">
        <f>+'[1]ESC_2B_12 MAYO'!T80*(1+'[1]Ratio conversión AGO-ENE'!I44)</f>
        <v>253.26063034152779</v>
      </c>
      <c r="U83" s="27">
        <f t="shared" si="5"/>
        <v>299.42027578443515</v>
      </c>
      <c r="V83" s="27">
        <f t="shared" si="8"/>
        <v>4306.6864719803752</v>
      </c>
      <c r="W83" s="2">
        <f t="shared" si="6"/>
        <v>3.7277500208048986E-2</v>
      </c>
      <c r="X83" s="9">
        <f>+'[1]ESC_2B_12 MAYO'!U80*(1+'[1]Ratio conversión AGO-ENE'!K44)</f>
        <v>390.59803840764857</v>
      </c>
      <c r="Y83" s="9"/>
      <c r="Z83" s="9"/>
      <c r="AA83" s="2"/>
      <c r="AB83" s="2"/>
      <c r="AC83" s="2"/>
      <c r="AD83" s="2"/>
      <c r="AE83" s="2"/>
      <c r="AF83" s="2"/>
      <c r="AG83" s="2"/>
    </row>
    <row r="84" spans="2:33" x14ac:dyDescent="0.3">
      <c r="B84" s="32">
        <v>14</v>
      </c>
      <c r="C84" s="27">
        <f>+'[1]ESC_2B_12 MAYO'!C81*(1+'[1]Ratio conversión AGO-ENE'!I18)</f>
        <v>632.10619256291477</v>
      </c>
      <c r="D84" s="8">
        <f t="shared" si="3"/>
        <v>166.40190717660727</v>
      </c>
      <c r="E84" s="8">
        <f t="shared" si="7"/>
        <v>6192.0837025943283</v>
      </c>
      <c r="F84" s="2">
        <f t="shared" si="4"/>
        <v>1.520149785309078E-2</v>
      </c>
      <c r="G84" s="9">
        <f>+'[1]ESC_2B_12 MAYO'!D81*(1+'[1]Ratio conversión AGO-ENE'!K18)</f>
        <v>130.21740112994351</v>
      </c>
      <c r="H84" s="9"/>
      <c r="I84" s="9"/>
      <c r="S84" s="32">
        <v>12</v>
      </c>
      <c r="T84" s="27">
        <f>+'[1]ESC_2B_12 MAYO'!T81*(1+'[1]Ratio conversión AGO-ENE'!I45)</f>
        <v>134.30867230803341</v>
      </c>
      <c r="U84" s="27">
        <f t="shared" si="5"/>
        <v>26.70051169352697</v>
      </c>
      <c r="V84" s="27">
        <f t="shared" si="8"/>
        <v>4414.2946325948815</v>
      </c>
      <c r="W84" s="2">
        <f t="shared" si="6"/>
        <v>3.3241848021242333E-3</v>
      </c>
      <c r="X84" s="9">
        <f>+'[1]ESC_2B_12 MAYO'!U81*(1+'[1]Ratio conversión AGO-ENE'!K45)</f>
        <v>34.831199940115276</v>
      </c>
      <c r="Y84" s="9"/>
      <c r="Z84" s="9"/>
      <c r="AA84" s="2"/>
      <c r="AB84" s="2"/>
      <c r="AC84" s="2"/>
      <c r="AD84" s="2"/>
      <c r="AE84" s="2"/>
      <c r="AF84" s="2"/>
      <c r="AG84" s="2"/>
    </row>
    <row r="85" spans="2:33" x14ac:dyDescent="0.3">
      <c r="B85" s="32">
        <v>17</v>
      </c>
      <c r="C85" s="27">
        <f>+'[1]ESC_2B_12 MAYO'!C82*(1+'[1]Ratio conversión AGO-ENE'!I22)</f>
        <v>212.81566804257531</v>
      </c>
      <c r="D85" s="8">
        <f t="shared" si="3"/>
        <v>263.01828096366376</v>
      </c>
      <c r="E85" s="8">
        <f t="shared" si="7"/>
        <v>6141.8810896732402</v>
      </c>
      <c r="F85" s="2">
        <f t="shared" si="4"/>
        <v>2.4027800529649448E-2</v>
      </c>
      <c r="G85" s="9">
        <f>+'[1]ESC_2B_12 MAYO'!D82*(1+'[1]Ratio conversión AGO-ENE'!K22)</f>
        <v>205.82430560969186</v>
      </c>
      <c r="H85" s="9"/>
      <c r="I85" s="9"/>
      <c r="S85" s="32">
        <v>11</v>
      </c>
      <c r="T85" s="27">
        <f>+'[1]ESC_2B_12 MAYO'!T82*(1+'[1]Ratio conversión AGO-ENE'!I46)</f>
        <v>221.10592429022086</v>
      </c>
      <c r="U85" s="27">
        <f t="shared" si="5"/>
        <v>235.91587516698235</v>
      </c>
      <c r="V85" s="27">
        <f t="shared" si="8"/>
        <v>4399.4846817181206</v>
      </c>
      <c r="W85" s="2">
        <f t="shared" si="6"/>
        <v>2.9371271075679113E-2</v>
      </c>
      <c r="X85" s="9">
        <f>+'[1]ESC_2B_12 MAYO'!U82*(1+'[1]Ratio conversión AGO-ENE'!K46)</f>
        <v>307.75563821799528</v>
      </c>
      <c r="Y85" s="9"/>
      <c r="Z85" s="9"/>
      <c r="AA85" s="2"/>
      <c r="AB85" s="2"/>
      <c r="AC85" s="2"/>
      <c r="AD85" s="2"/>
      <c r="AE85" s="2"/>
      <c r="AF85" s="2"/>
      <c r="AG85" s="2"/>
    </row>
    <row r="86" spans="2:33" x14ac:dyDescent="0.3">
      <c r="B86" s="32">
        <v>18</v>
      </c>
      <c r="C86" s="27">
        <f>+'[1]ESC_2B_12 MAYO'!C83*(1+'[1]Ratio conversión AGO-ENE'!I23)</f>
        <v>91.287461059190036</v>
      </c>
      <c r="D86" s="8">
        <f t="shared" si="3"/>
        <v>132.57237666509465</v>
      </c>
      <c r="E86" s="8">
        <f t="shared" si="7"/>
        <v>6100.5961740673356</v>
      </c>
      <c r="F86" s="2">
        <f t="shared" si="4"/>
        <v>1.2111031258281689E-2</v>
      </c>
      <c r="G86" s="9">
        <f>+'[1]ESC_2B_12 MAYO'!D83*(1+'[1]Ratio conversión AGO-ENE'!K23)</f>
        <v>103.74418565183041</v>
      </c>
      <c r="H86" s="9"/>
      <c r="I86" s="9"/>
      <c r="S86" s="32">
        <v>10</v>
      </c>
      <c r="T86" s="27">
        <f>+'[1]ESC_2B_12 MAYO'!T83*(1+'[1]Ratio conversión AGO-ENE'!I47)</f>
        <v>292.42843589531907</v>
      </c>
      <c r="U86" s="27">
        <f t="shared" si="5"/>
        <v>73.756174657031636</v>
      </c>
      <c r="V86" s="27">
        <f t="shared" si="8"/>
        <v>4618.1569429564079</v>
      </c>
      <c r="W86" s="2">
        <f t="shared" si="6"/>
        <v>9.1825639025923302E-3</v>
      </c>
      <c r="X86" s="9">
        <f>+'[1]ESC_2B_12 MAYO'!U83*(1+'[1]Ratio conversión AGO-ENE'!K47)</f>
        <v>96.21598626216371</v>
      </c>
      <c r="Y86" s="9"/>
      <c r="Z86" s="9"/>
      <c r="AA86" s="2"/>
      <c r="AB86" s="2"/>
      <c r="AC86" s="2"/>
      <c r="AD86" s="2"/>
      <c r="AE86" s="2"/>
      <c r="AF86" s="2"/>
      <c r="AG86" s="2"/>
    </row>
    <row r="87" spans="2:33" x14ac:dyDescent="0.3">
      <c r="B87" s="32">
        <v>19</v>
      </c>
      <c r="C87" s="27">
        <f>+'[1]ESC_2B_12 MAYO'!C84*(1+'[1]Ratio conversión AGO-ENE'!I24)</f>
        <v>153.76397720401343</v>
      </c>
      <c r="D87" s="8">
        <f t="shared" si="3"/>
        <v>1105.4545688828398</v>
      </c>
      <c r="E87" s="8">
        <f t="shared" si="7"/>
        <v>5148.9055823885101</v>
      </c>
      <c r="F87" s="2">
        <f t="shared" si="4"/>
        <v>0.10098781643005271</v>
      </c>
      <c r="G87" s="9">
        <f>+'[1]ESC_2B_12 MAYO'!D84*(1+'[1]Ratio conversión AGO-ENE'!K24)</f>
        <v>865.07074029126215</v>
      </c>
      <c r="S87" s="32">
        <v>9</v>
      </c>
      <c r="T87" s="27">
        <f>+'[1]ESC_2B_12 MAYO'!T84*(1+'[1]Ratio conversión AGO-ENE'!I48)</f>
        <v>464.56561687930559</v>
      </c>
      <c r="U87" s="27">
        <f t="shared" si="5"/>
        <v>45.019607799341863</v>
      </c>
      <c r="V87" s="8">
        <f t="shared" si="8"/>
        <v>5037.7029520363722</v>
      </c>
      <c r="W87" s="2">
        <f t="shared" si="6"/>
        <v>5.6048924365912616E-3</v>
      </c>
      <c r="X87" s="9">
        <f>+'[1]ESC_2B_12 MAYO'!U84*(1+'[1]Ratio conversión AGO-ENE'!K48)</f>
        <v>58.728723197638288</v>
      </c>
      <c r="Y87" s="2"/>
      <c r="Z87" s="2"/>
      <c r="AA87" s="2"/>
      <c r="AB87" s="2"/>
      <c r="AC87" s="2"/>
      <c r="AD87" s="2"/>
      <c r="AE87" s="2"/>
      <c r="AF87" s="2"/>
      <c r="AG87" s="2"/>
    </row>
    <row r="88" spans="2:33" x14ac:dyDescent="0.3">
      <c r="B88" s="32">
        <v>20</v>
      </c>
      <c r="C88" s="27">
        <f>+'[1]ESC_2B_12 MAYO'!C85*(1+'[1]Ratio conversión AGO-ENE'!I25)</f>
        <v>33.48193250161539</v>
      </c>
      <c r="D88" s="8">
        <f t="shared" si="3"/>
        <v>1381.4558038573628</v>
      </c>
      <c r="E88" s="8">
        <f t="shared" si="7"/>
        <v>3800.9317110327625</v>
      </c>
      <c r="F88" s="2">
        <f t="shared" si="4"/>
        <v>0.12620166314674125</v>
      </c>
      <c r="G88" s="9">
        <f>+'[1]ESC_2B_12 MAYO'!D85*(1+'[1]Ratio conversión AGO-ENE'!K25)</f>
        <v>1081.0548244694132</v>
      </c>
      <c r="S88" s="32">
        <v>8</v>
      </c>
      <c r="T88" s="27">
        <f>+'[1]ESC_2B_12 MAYO'!T85*(1+'[1]Ratio conversión AGO-ENE'!I49)</f>
        <v>111.57766204162539</v>
      </c>
      <c r="U88" s="27">
        <f t="shared" si="5"/>
        <v>48.216389291130064</v>
      </c>
      <c r="V88" s="8">
        <f t="shared" si="8"/>
        <v>5101.0642247868673</v>
      </c>
      <c r="W88" s="2">
        <f t="shared" si="6"/>
        <v>6.0028882717531248E-3</v>
      </c>
      <c r="X88" s="9">
        <f>+'[1]ESC_2B_12 MAYO'!U85*(1+'[1]Ratio conversión AGO-ENE'!K49)</f>
        <v>62.898970441713722</v>
      </c>
      <c r="Y88" s="2"/>
      <c r="Z88" s="2"/>
      <c r="AA88" s="2"/>
      <c r="AB88" s="2"/>
      <c r="AC88" s="2"/>
      <c r="AD88" s="2"/>
      <c r="AE88" s="2"/>
      <c r="AF88" s="2"/>
      <c r="AG88" s="2"/>
    </row>
    <row r="89" spans="2:33" x14ac:dyDescent="0.3">
      <c r="B89" s="32">
        <v>21</v>
      </c>
      <c r="C89" s="27">
        <f>+'[1]ESC_2B_12 MAYO'!C86*(1+'[1]Ratio conversión AGO-ENE'!I26)</f>
        <v>116.60884602189441</v>
      </c>
      <c r="D89" s="8">
        <f t="shared" si="3"/>
        <v>1441.4017053426642</v>
      </c>
      <c r="E89" s="8">
        <f t="shared" si="7"/>
        <v>2476.1388517119926</v>
      </c>
      <c r="F89" s="2">
        <f t="shared" si="4"/>
        <v>0.13167796752445038</v>
      </c>
      <c r="G89" s="9">
        <f>+'[1]ESC_2B_12 MAYO'!D86*(1+'[1]Ratio conversión AGO-ENE'!K26)</f>
        <v>1127.9653414956565</v>
      </c>
      <c r="S89" s="32">
        <v>7</v>
      </c>
      <c r="T89" s="27">
        <f>+'[1]ESC_2B_12 MAYO'!T86*(1+'[1]Ratio conversión AGO-ENE'!I50)</f>
        <v>139.67727359999998</v>
      </c>
      <c r="U89" s="27">
        <f t="shared" si="5"/>
        <v>12.823153482036892</v>
      </c>
      <c r="V89" s="8">
        <f t="shared" si="8"/>
        <v>5227.9183449048305</v>
      </c>
      <c r="W89" s="2">
        <f t="shared" si="6"/>
        <v>1.5964687272501776E-3</v>
      </c>
      <c r="X89" s="9">
        <f>+'[1]ESC_2B_12 MAYO'!U86*(1+'[1]Ratio conversión AGO-ENE'!K50)</f>
        <v>16.727987385496181</v>
      </c>
      <c r="Y89" s="2"/>
      <c r="Z89" s="2"/>
      <c r="AA89" s="2"/>
      <c r="AB89" s="2"/>
      <c r="AC89" s="2"/>
      <c r="AD89" s="2"/>
      <c r="AE89" s="2"/>
      <c r="AF89" s="2"/>
      <c r="AG89" s="2"/>
    </row>
    <row r="90" spans="2:33" x14ac:dyDescent="0.3">
      <c r="B90" s="32">
        <v>22</v>
      </c>
      <c r="C90" s="27">
        <f>+'[1]ESC_2B_12 MAYO'!C87*(1+'[1]Ratio conversión AGO-ENE'!I27)</f>
        <v>87.251895144956876</v>
      </c>
      <c r="D90" s="8">
        <f t="shared" si="3"/>
        <v>603.54145038836987</v>
      </c>
      <c r="E90" s="8">
        <f t="shared" si="7"/>
        <v>1959.8492964685797</v>
      </c>
      <c r="F90" s="2">
        <f t="shared" si="4"/>
        <v>5.5135991035203002E-2</v>
      </c>
      <c r="G90" s="9">
        <f>+'[1]ESC_2B_12 MAYO'!D87*(1+'[1]Ratio conversión AGO-ENE'!K27)</f>
        <v>472.29987009919705</v>
      </c>
      <c r="S90" s="32">
        <v>6</v>
      </c>
      <c r="T90" s="27">
        <f>+'[1]ESC_2B_12 MAYO'!T87*(1+'[1]Ratio conversión AGO-ENE'!I51)</f>
        <v>330.76846944948579</v>
      </c>
      <c r="U90" s="27">
        <f t="shared" si="5"/>
        <v>71.8919605491661</v>
      </c>
      <c r="V90" s="8">
        <f t="shared" si="8"/>
        <v>5486.7948538051496</v>
      </c>
      <c r="W90" s="2">
        <f t="shared" si="6"/>
        <v>8.950471264203886E-3</v>
      </c>
      <c r="X90" s="9">
        <f>+'[1]ESC_2B_12 MAYO'!U87*(1+'[1]Ratio conversión AGO-ENE'!K51)</f>
        <v>93.784092257001646</v>
      </c>
      <c r="Y90" s="2"/>
      <c r="Z90" s="2"/>
      <c r="AA90" s="2"/>
      <c r="AB90" s="2"/>
      <c r="AC90" s="2"/>
      <c r="AD90" s="2"/>
      <c r="AE90" s="2"/>
      <c r="AF90" s="2"/>
      <c r="AG90" s="2"/>
    </row>
    <row r="91" spans="2:33" x14ac:dyDescent="0.3">
      <c r="B91" s="32">
        <v>23</v>
      </c>
      <c r="C91" s="27">
        <f>+'[1]ESC_2B_12 MAYO'!C88*(1+'[1]Ratio conversión AGO-ENE'!I28)</f>
        <v>10.892138164865436</v>
      </c>
      <c r="D91" s="8">
        <f t="shared" si="3"/>
        <v>1092.2529494711951</v>
      </c>
      <c r="E91" s="8">
        <f t="shared" si="7"/>
        <v>878.48848516225007</v>
      </c>
      <c r="F91" s="2">
        <f t="shared" si="4"/>
        <v>9.9781794260304091E-2</v>
      </c>
      <c r="G91" s="9">
        <f>+'[1]ESC_2B_12 MAYO'!D88*(1+'[1]Ratio conversión AGO-ENE'!K28)</f>
        <v>854.73984565393994</v>
      </c>
      <c r="S91" s="32">
        <v>5</v>
      </c>
      <c r="T91" s="27">
        <f>+'[1]ESC_2B_12 MAYO'!T88*(1+'[1]Ratio conversión AGO-ENE'!I52)</f>
        <v>334.64109679816681</v>
      </c>
      <c r="U91" s="27">
        <f t="shared" si="5"/>
        <v>106.25083702723147</v>
      </c>
      <c r="V91" s="8">
        <f t="shared" si="8"/>
        <v>5715.1851135760844</v>
      </c>
      <c r="W91" s="2">
        <f t="shared" si="6"/>
        <v>1.3228114191703961E-2</v>
      </c>
      <c r="X91" s="9">
        <f>+'[1]ESC_2B_12 MAYO'!U88*(1+'[1]Ratio conversión AGO-ENE'!K52)</f>
        <v>138.60573875059114</v>
      </c>
      <c r="Y91" s="2"/>
      <c r="Z91" s="2"/>
      <c r="AA91" s="2"/>
      <c r="AB91" s="2"/>
      <c r="AC91" s="2"/>
      <c r="AD91" s="2"/>
      <c r="AE91" s="2"/>
      <c r="AF91" s="2"/>
      <c r="AG91" s="2"/>
    </row>
    <row r="92" spans="2:33" x14ac:dyDescent="0.3">
      <c r="B92" s="32">
        <v>24</v>
      </c>
      <c r="C92" s="27">
        <f>+'[1]ESC_2B_12 MAYO'!C89*(1+'[1]Ratio conversión AGO-ENE'!I29)</f>
        <v>0</v>
      </c>
      <c r="D92" s="8">
        <f t="shared" si="3"/>
        <v>655.38306782349173</v>
      </c>
      <c r="E92" s="8">
        <f t="shared" si="7"/>
        <v>223.10541733875834</v>
      </c>
      <c r="F92" s="2">
        <f t="shared" si="4"/>
        <v>5.9871935769925042E-2</v>
      </c>
      <c r="G92" s="9">
        <f>+'[1]ESC_2B_12 MAYO'!D89*(1+'[1]Ratio conversión AGO-ENE'!K29)</f>
        <v>512.86839967506091</v>
      </c>
      <c r="S92" s="32">
        <v>4</v>
      </c>
      <c r="T92" s="27">
        <f>+'[1]ESC_2B_12 MAYO'!T89*(1+'[1]Ratio conversión AGO-ENE'!I53)</f>
        <v>332.58581761349177</v>
      </c>
      <c r="U92" s="27">
        <f t="shared" si="5"/>
        <v>245.82053245687166</v>
      </c>
      <c r="V92" s="8">
        <f t="shared" si="8"/>
        <v>5801.9503987327043</v>
      </c>
      <c r="W92" s="2">
        <f t="shared" si="6"/>
        <v>3.060439018632451E-2</v>
      </c>
      <c r="X92" s="9">
        <f>+'[1]ESC_2B_12 MAYO'!U89*(1+'[1]Ratio conversión AGO-ENE'!K53)</f>
        <v>320.67640551872427</v>
      </c>
      <c r="Y92" s="2"/>
      <c r="Z92" s="2"/>
      <c r="AA92" s="2"/>
      <c r="AB92" s="2"/>
      <c r="AC92" s="2"/>
      <c r="AD92" s="2"/>
      <c r="AE92" s="2"/>
      <c r="AF92" s="2"/>
      <c r="AG92" s="2"/>
    </row>
    <row r="93" spans="2:33" x14ac:dyDescent="0.3">
      <c r="B93" s="32">
        <v>25</v>
      </c>
      <c r="C93" s="27">
        <f>+'[1]ESC_2B_12 MAYO'!C90*(1+'[1]Ratio conversión AGO-ENE'!I30)</f>
        <v>0</v>
      </c>
      <c r="D93" s="8">
        <f t="shared" si="3"/>
        <v>100.36914224638086</v>
      </c>
      <c r="E93" s="8">
        <f t="shared" si="7"/>
        <v>122.73627509237748</v>
      </c>
      <c r="F93" s="2">
        <f t="shared" si="4"/>
        <v>9.1691334928967264E-3</v>
      </c>
      <c r="G93" s="9">
        <f>+'[1]ESC_2B_12 MAYO'!D90*(1+'[1]Ratio conversión AGO-ENE'!K30)</f>
        <v>78.543624161073836</v>
      </c>
      <c r="S93" s="32">
        <v>3</v>
      </c>
      <c r="T93" s="27">
        <f>+'[1]ESC_2B_12 MAYO'!T90*(1+'[1]Ratio conversión AGO-ENE'!I54)</f>
        <v>453.87999768408042</v>
      </c>
      <c r="U93" s="27">
        <f t="shared" si="5"/>
        <v>889.26894042233209</v>
      </c>
      <c r="V93" s="8">
        <f t="shared" si="8"/>
        <v>5366.5614559944524</v>
      </c>
      <c r="W93" s="2">
        <f t="shared" si="6"/>
        <v>0.11071302043509847</v>
      </c>
      <c r="X93" s="9">
        <f>+'[1]ESC_2B_12 MAYO'!U90*(1+'[1]Ratio conversión AGO-ENE'!K54)</f>
        <v>1160.0640699291857</v>
      </c>
      <c r="Y93" s="2"/>
      <c r="Z93" s="2"/>
      <c r="AA93" s="2"/>
      <c r="AB93" s="2"/>
      <c r="AC93" s="2"/>
      <c r="AD93" s="2"/>
      <c r="AE93" s="2"/>
      <c r="AF93" s="2"/>
      <c r="AG93" s="2"/>
    </row>
    <row r="94" spans="2:33" x14ac:dyDescent="0.3">
      <c r="B94" s="32">
        <v>26</v>
      </c>
      <c r="C94" s="27">
        <f>+'[1]ESC_2B_12 MAYO'!C91*(1+'[1]Ratio conversión AGO-ENE'!I31)</f>
        <v>0</v>
      </c>
      <c r="D94" s="8">
        <f t="shared" si="3"/>
        <v>78.127767427315803</v>
      </c>
      <c r="E94" s="8">
        <f t="shared" si="7"/>
        <v>44.60850766506168</v>
      </c>
      <c r="F94" s="2">
        <f t="shared" si="4"/>
        <v>7.1372925284601419E-3</v>
      </c>
      <c r="G94" s="9">
        <f>+'[1]ESC_2B_12 MAYO'!D91*(1+'[1]Ratio conversión AGO-ENE'!K31)</f>
        <v>61.13869127516778</v>
      </c>
      <c r="S94" s="32">
        <v>2</v>
      </c>
      <c r="T94" s="27">
        <f>+'[1]ESC_2B_12 MAYO'!T91*(1+'[1]Ratio conversión AGO-ENE'!I55)</f>
        <v>0</v>
      </c>
      <c r="U94" s="27">
        <f t="shared" si="5"/>
        <v>1760.3493736539685</v>
      </c>
      <c r="V94" s="8">
        <f t="shared" si="8"/>
        <v>3606.2120823404839</v>
      </c>
      <c r="W94" s="2">
        <f t="shared" si="6"/>
        <v>0.21916159141429772</v>
      </c>
      <c r="X94" s="9">
        <f>+'[1]ESC_2B_12 MAYO'!U91*(1+'[1]Ratio conversión AGO-ENE'!K55)</f>
        <v>2296.4009717110685</v>
      </c>
      <c r="Y94" s="2"/>
      <c r="Z94" s="2"/>
      <c r="AA94" s="2"/>
      <c r="AB94" s="2"/>
      <c r="AC94" s="2"/>
      <c r="AD94" s="2"/>
      <c r="AE94" s="2"/>
      <c r="AF94" s="2"/>
      <c r="AG94" s="2"/>
    </row>
    <row r="95" spans="2:33" x14ac:dyDescent="0.3">
      <c r="B95" s="32">
        <v>27</v>
      </c>
      <c r="C95" s="27">
        <f>+'[1]ESC_2B_12 MAYO'!C92*(1+'[1]Ratio conversión AGO-ENE'!I32)</f>
        <v>0</v>
      </c>
      <c r="D95" s="8">
        <f t="shared" si="3"/>
        <v>44.608507665058156</v>
      </c>
      <c r="E95" s="8">
        <f t="shared" si="7"/>
        <v>3.5242919693700969E-12</v>
      </c>
      <c r="F95" s="2">
        <f t="shared" si="4"/>
        <v>4.0751704412874332E-3</v>
      </c>
      <c r="G95" s="9">
        <f>+'[1]ESC_2B_12 MAYO'!D92*(1+'[1]Ratio conversión AGO-ENE'!K32)</f>
        <v>34.908277404921698</v>
      </c>
      <c r="S95" s="32">
        <v>1</v>
      </c>
      <c r="T95" s="27">
        <f>+'[1]ESC_2B_12 MAYO'!T92*(1+'[1]Ratio conversión AGO-ENE'!I56)</f>
        <v>0</v>
      </c>
      <c r="U95" s="27">
        <f t="shared" si="5"/>
        <v>3606.2120823404857</v>
      </c>
      <c r="V95" s="8">
        <f t="shared" si="8"/>
        <v>0</v>
      </c>
      <c r="W95" s="2">
        <f t="shared" si="6"/>
        <v>0.44896950047063039</v>
      </c>
      <c r="X95" s="9">
        <f>+'[1]ESC_2B_12 MAYO'!U92*(1+'[1]Ratio conversión AGO-ENE'!K56)</f>
        <v>4704.3553137939434</v>
      </c>
      <c r="Y95" s="2"/>
      <c r="Z95" s="2"/>
      <c r="AA95" s="2"/>
      <c r="AB95" s="2"/>
      <c r="AC95" s="2"/>
      <c r="AD95" s="2"/>
      <c r="AE95" s="2"/>
      <c r="AF95" s="2"/>
      <c r="AG95" s="2"/>
    </row>
    <row r="96" spans="2:33" ht="6" customHeight="1" x14ac:dyDescent="0.3">
      <c r="C96" s="28"/>
      <c r="S96" s="2"/>
      <c r="T96" s="28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2:33" x14ac:dyDescent="0.3">
      <c r="C97" s="10">
        <f>SUM(C71:C95)</f>
        <v>10946.415200971416</v>
      </c>
      <c r="D97" s="10">
        <f>SUM(D71:D95)</f>
        <v>10946.415200971416</v>
      </c>
      <c r="G97" s="10">
        <f>SUM(G71:G95)</f>
        <v>8566.0901569293455</v>
      </c>
      <c r="S97" s="2"/>
      <c r="T97" s="10">
        <f>SUM(T71:T95)</f>
        <v>8032.1983532518116</v>
      </c>
      <c r="U97" s="10">
        <f>SUM(U71:U95)</f>
        <v>8032.1983532518116</v>
      </c>
      <c r="V97" s="2"/>
      <c r="W97" s="2"/>
      <c r="X97" s="10">
        <f>SUM(X71:X95)</f>
        <v>10478.117798341809</v>
      </c>
      <c r="Y97" s="2"/>
      <c r="Z97" s="2"/>
      <c r="AA97" s="2"/>
      <c r="AB97" s="2"/>
      <c r="AC97" s="2"/>
      <c r="AD97" s="2"/>
      <c r="AE97" s="2"/>
      <c r="AF97" s="2"/>
      <c r="AG97" s="2"/>
    </row>
    <row r="98" spans="2:33" ht="16.5" thickBot="1" x14ac:dyDescent="0.35">
      <c r="G98" s="11">
        <f>+C97-G97</f>
        <v>2380.3250440420707</v>
      </c>
      <c r="S98" s="2"/>
      <c r="T98" s="2"/>
      <c r="U98" s="2"/>
      <c r="V98" s="2"/>
      <c r="W98" s="2"/>
      <c r="X98" s="11">
        <f>+T97-X97</f>
        <v>-2445.9194450899977</v>
      </c>
      <c r="Y98" s="2"/>
      <c r="Z98" s="2"/>
      <c r="AA98" s="2"/>
      <c r="AB98" s="2"/>
      <c r="AC98" s="2"/>
      <c r="AD98" s="2"/>
      <c r="AE98" s="2"/>
      <c r="AF98" s="2"/>
      <c r="AG98" s="2"/>
    </row>
    <row r="99" spans="2:33" ht="24" customHeight="1" thickBot="1" x14ac:dyDescent="0.3">
      <c r="B99" s="35" t="s">
        <v>17</v>
      </c>
      <c r="C99" s="40" t="s">
        <v>7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2"/>
      <c r="S99" s="35" t="s">
        <v>25</v>
      </c>
      <c r="T99" s="40" t="s">
        <v>7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2"/>
    </row>
    <row r="100" spans="2:33" ht="16.5" thickBot="1" x14ac:dyDescent="0.3">
      <c r="B100" s="36"/>
      <c r="C100" s="12">
        <v>0.29166666666666669</v>
      </c>
      <c r="D100" s="13">
        <v>0.33333333333333331</v>
      </c>
      <c r="E100" s="13">
        <v>0.375</v>
      </c>
      <c r="F100" s="13">
        <v>0.41666666666666702</v>
      </c>
      <c r="G100" s="13">
        <v>0.45833333333333398</v>
      </c>
      <c r="H100" s="13">
        <v>0.5</v>
      </c>
      <c r="I100" s="13">
        <v>0.54166666666666696</v>
      </c>
      <c r="J100" s="13">
        <v>0.58333333333333304</v>
      </c>
      <c r="K100" s="13">
        <v>0.625</v>
      </c>
      <c r="L100" s="13">
        <v>0.66666666666666696</v>
      </c>
      <c r="M100" s="13">
        <v>0.70833333333333304</v>
      </c>
      <c r="N100" s="13">
        <v>0.75</v>
      </c>
      <c r="O100" s="13">
        <v>0.79166666666666696</v>
      </c>
      <c r="P100" s="14">
        <v>0.83333333333333304</v>
      </c>
      <c r="S100" s="36"/>
      <c r="T100" s="12">
        <v>0.29166666666666669</v>
      </c>
      <c r="U100" s="13">
        <v>0.33333333333333331</v>
      </c>
      <c r="V100" s="13">
        <v>0.375</v>
      </c>
      <c r="W100" s="13">
        <v>0.41666666666666702</v>
      </c>
      <c r="X100" s="13">
        <v>0.45833333333333398</v>
      </c>
      <c r="Y100" s="13">
        <v>0.5</v>
      </c>
      <c r="Z100" s="13">
        <v>0.54166666666666696</v>
      </c>
      <c r="AA100" s="13">
        <v>0.58333333333333304</v>
      </c>
      <c r="AB100" s="13">
        <v>0.625</v>
      </c>
      <c r="AC100" s="13">
        <v>0.66666666666666696</v>
      </c>
      <c r="AD100" s="13">
        <v>0.70833333333333304</v>
      </c>
      <c r="AE100" s="13">
        <v>0.75</v>
      </c>
      <c r="AF100" s="13">
        <v>0.79166666666666696</v>
      </c>
      <c r="AG100" s="14">
        <v>0.83333333333333304</v>
      </c>
    </row>
    <row r="101" spans="2:33" x14ac:dyDescent="0.3">
      <c r="B101" s="33" t="s">
        <v>37</v>
      </c>
      <c r="C101" s="15">
        <v>272.72503047099428</v>
      </c>
      <c r="D101" s="16">
        <v>306.33343204592711</v>
      </c>
      <c r="E101" s="16">
        <v>260.5161715599113</v>
      </c>
      <c r="F101" s="16">
        <v>255.04714740085745</v>
      </c>
      <c r="G101" s="16">
        <v>252.86861495575715</v>
      </c>
      <c r="H101" s="16">
        <v>260.99272553227701</v>
      </c>
      <c r="I101" s="16">
        <v>295.73577942236625</v>
      </c>
      <c r="J101" s="16">
        <v>351.74221769848657</v>
      </c>
      <c r="K101" s="16">
        <v>287.04434268826816</v>
      </c>
      <c r="L101" s="16">
        <v>283.0276734926145</v>
      </c>
      <c r="M101" s="16">
        <v>286.93087745675257</v>
      </c>
      <c r="N101" s="16">
        <v>246.42378980566875</v>
      </c>
      <c r="O101" s="16">
        <v>217.3766905376647</v>
      </c>
      <c r="P101" s="17">
        <v>168.90434363418294</v>
      </c>
      <c r="S101" s="33" t="s">
        <v>36</v>
      </c>
      <c r="T101" s="15">
        <v>7.788363310638017</v>
      </c>
      <c r="U101" s="16">
        <v>8.7481374879599407</v>
      </c>
      <c r="V101" s="16">
        <v>7.4397080051692814</v>
      </c>
      <c r="W101" s="16">
        <v>7.2835259817158144</v>
      </c>
      <c r="X101" s="16">
        <v>7.2213123956098695</v>
      </c>
      <c r="Y101" s="16">
        <v>7.4533172271299559</v>
      </c>
      <c r="Z101" s="16">
        <v>8.4454943138820617</v>
      </c>
      <c r="AA101" s="16">
        <v>10.044901923355736</v>
      </c>
      <c r="AB101" s="16">
        <v>8.1972880276468842</v>
      </c>
      <c r="AC101" s="16">
        <v>8.0825817282640493</v>
      </c>
      <c r="AD101" s="16">
        <v>8.1940477367038671</v>
      </c>
      <c r="AE101" s="16">
        <v>7.0372638700464485</v>
      </c>
      <c r="AF101" s="16">
        <v>6.2077493886338457</v>
      </c>
      <c r="AG101" s="17">
        <v>4.8234970977765643</v>
      </c>
    </row>
    <row r="102" spans="2:33" ht="16.5" thickBot="1" x14ac:dyDescent="0.35">
      <c r="B102" s="34" t="s">
        <v>38</v>
      </c>
      <c r="C102" s="18">
        <v>163.97334953631255</v>
      </c>
      <c r="D102" s="19">
        <v>184.18008365707129</v>
      </c>
      <c r="E102" s="19">
        <v>156.63288839048661</v>
      </c>
      <c r="F102" s="19">
        <v>153.34468925267237</v>
      </c>
      <c r="G102" s="19">
        <v>152.03486718947667</v>
      </c>
      <c r="H102" s="19">
        <v>156.91941196681066</v>
      </c>
      <c r="I102" s="19">
        <v>177.80834507881721</v>
      </c>
      <c r="J102" s="19">
        <v>211.48168728680685</v>
      </c>
      <c r="K102" s="19">
        <v>172.5827008058593</v>
      </c>
      <c r="L102" s="19">
        <v>170.16771637684224</v>
      </c>
      <c r="M102" s="19">
        <v>172.51448090673455</v>
      </c>
      <c r="N102" s="19">
        <v>148.15997691918938</v>
      </c>
      <c r="O102" s="19">
        <v>130.69568274324661</v>
      </c>
      <c r="P102" s="20">
        <v>101.55214183714214</v>
      </c>
      <c r="S102" s="34" t="s">
        <v>35</v>
      </c>
      <c r="T102" s="18">
        <v>13.625587386945154</v>
      </c>
      <c r="U102" s="19">
        <v>15.304693304740608</v>
      </c>
      <c r="V102" s="19">
        <v>13.015621834093059</v>
      </c>
      <c r="W102" s="19">
        <v>12.742384476774554</v>
      </c>
      <c r="X102" s="19">
        <v>12.633543039834402</v>
      </c>
      <c r="Y102" s="19">
        <v>13.039430898423715</v>
      </c>
      <c r="Z102" s="19">
        <v>14.7752250646255</v>
      </c>
      <c r="AA102" s="19">
        <v>17.573357005961881</v>
      </c>
      <c r="AB102" s="19">
        <v>14.34099308183302</v>
      </c>
      <c r="AC102" s="19">
        <v>14.140316682474619</v>
      </c>
      <c r="AD102" s="19">
        <v>14.335324256992388</v>
      </c>
      <c r="AE102" s="19">
        <v>12.311553788886457</v>
      </c>
      <c r="AF102" s="19">
        <v>10.860334629684443</v>
      </c>
      <c r="AG102" s="20">
        <v>8.4386126577660843</v>
      </c>
    </row>
    <row r="103" spans="2:33" x14ac:dyDescent="0.3">
      <c r="B103" s="33" t="s">
        <v>39</v>
      </c>
      <c r="C103" s="18">
        <v>142.94249587091034</v>
      </c>
      <c r="D103" s="19">
        <v>160.55755964065719</v>
      </c>
      <c r="E103" s="19">
        <v>136.54350579115081</v>
      </c>
      <c r="F103" s="19">
        <v>133.67704369222508</v>
      </c>
      <c r="G103" s="19">
        <v>132.53521646609698</v>
      </c>
      <c r="H103" s="19">
        <v>136.79328049686632</v>
      </c>
      <c r="I103" s="19">
        <v>155.00304594688825</v>
      </c>
      <c r="J103" s="19">
        <v>184.35752088526459</v>
      </c>
      <c r="K103" s="19">
        <v>150.44763107598138</v>
      </c>
      <c r="L103" s="19">
        <v>148.34238712780774</v>
      </c>
      <c r="M103" s="19">
        <v>150.38816090795387</v>
      </c>
      <c r="N103" s="19">
        <v>129.15731092213471</v>
      </c>
      <c r="O103" s="19">
        <v>113.93294790709352</v>
      </c>
      <c r="P103" s="20">
        <v>88.5272921257435</v>
      </c>
      <c r="S103" s="33" t="s">
        <v>34</v>
      </c>
      <c r="T103" s="18">
        <v>17.523817448935535</v>
      </c>
      <c r="U103" s="19">
        <v>19.683309347909869</v>
      </c>
      <c r="V103" s="19">
        <v>16.739343011630883</v>
      </c>
      <c r="W103" s="19">
        <v>16.387933458860584</v>
      </c>
      <c r="X103" s="19">
        <v>16.247952890122207</v>
      </c>
      <c r="Y103" s="19">
        <v>16.769963761042401</v>
      </c>
      <c r="Z103" s="19">
        <v>19.00236220623464</v>
      </c>
      <c r="AA103" s="19">
        <v>22.601029327550407</v>
      </c>
      <c r="AB103" s="19">
        <v>18.443898062205488</v>
      </c>
      <c r="AC103" s="19">
        <v>18.18580888859411</v>
      </c>
      <c r="AD103" s="19">
        <v>18.436607407583701</v>
      </c>
      <c r="AE103" s="19">
        <v>15.833843707604508</v>
      </c>
      <c r="AF103" s="19">
        <v>13.967436124426154</v>
      </c>
      <c r="AG103" s="20">
        <v>10.85286846999727</v>
      </c>
    </row>
    <row r="104" spans="2:33" ht="16.5" thickBot="1" x14ac:dyDescent="0.35">
      <c r="B104" s="34" t="s">
        <v>40</v>
      </c>
      <c r="C104" s="18">
        <v>21.579833114684579</v>
      </c>
      <c r="D104" s="19">
        <v>24.239155201791238</v>
      </c>
      <c r="E104" s="19">
        <v>20.613786333547925</v>
      </c>
      <c r="F104" s="19">
        <v>20.181040470622396</v>
      </c>
      <c r="G104" s="19">
        <v>20.008660375847082</v>
      </c>
      <c r="H104" s="19">
        <v>20.651494479280025</v>
      </c>
      <c r="I104" s="19">
        <v>23.400597865748828</v>
      </c>
      <c r="J104" s="19">
        <v>27.832202802264185</v>
      </c>
      <c r="K104" s="19">
        <v>22.712873112634814</v>
      </c>
      <c r="L104" s="19">
        <v>22.395047312892835</v>
      </c>
      <c r="M104" s="19">
        <v>22.7038949826986</v>
      </c>
      <c r="N104" s="19">
        <v>19.498702595470114</v>
      </c>
      <c r="O104" s="19">
        <v>17.200301331799267</v>
      </c>
      <c r="P104" s="20">
        <v>13.364844223048538</v>
      </c>
      <c r="S104" s="34" t="s">
        <v>33</v>
      </c>
      <c r="T104" s="18">
        <v>57.655247980019901</v>
      </c>
      <c r="U104" s="19">
        <v>64.760209059934141</v>
      </c>
      <c r="V104" s="19">
        <v>55.074242537080082</v>
      </c>
      <c r="W104" s="19">
        <v>53.918067236432314</v>
      </c>
      <c r="X104" s="19">
        <v>53.45751607932781</v>
      </c>
      <c r="Y104" s="19">
        <v>55.174988102696688</v>
      </c>
      <c r="Z104" s="19">
        <v>62.5198195769362</v>
      </c>
      <c r="AA104" s="19">
        <v>74.359822240831122</v>
      </c>
      <c r="AB104" s="19">
        <v>60.682412356404697</v>
      </c>
      <c r="AC104" s="19">
        <v>59.833271160493275</v>
      </c>
      <c r="AD104" s="19">
        <v>60.658425316972171</v>
      </c>
      <c r="AE104" s="19">
        <v>52.095052239560331</v>
      </c>
      <c r="AF104" s="19">
        <v>45.954370144833632</v>
      </c>
      <c r="AG104" s="20">
        <v>35.707106899258456</v>
      </c>
    </row>
    <row r="105" spans="2:33" x14ac:dyDescent="0.3">
      <c r="B105" s="33" t="s">
        <v>41</v>
      </c>
      <c r="C105" s="18">
        <v>6.6146819075020513</v>
      </c>
      <c r="D105" s="19">
        <v>7.4298211906615226</v>
      </c>
      <c r="E105" s="19">
        <v>6.3185678397506697</v>
      </c>
      <c r="F105" s="19">
        <v>6.1859219469475404</v>
      </c>
      <c r="G105" s="19">
        <v>6.1330837489844692</v>
      </c>
      <c r="H105" s="19">
        <v>6.3301261955550912</v>
      </c>
      <c r="I105" s="19">
        <v>7.1727853734869971</v>
      </c>
      <c r="J105" s="19">
        <v>8.5311673794543008</v>
      </c>
      <c r="K105" s="19">
        <v>6.9619829795301573</v>
      </c>
      <c r="L105" s="19">
        <v>6.8645625520357445</v>
      </c>
      <c r="M105" s="19">
        <v>6.959230990052915</v>
      </c>
      <c r="N105" s="19">
        <v>5.9767707466770483</v>
      </c>
      <c r="O105" s="19">
        <v>5.2722614405027572</v>
      </c>
      <c r="P105" s="20">
        <v>4.0966115358244108</v>
      </c>
      <c r="S105" s="33" t="s">
        <v>32</v>
      </c>
      <c r="T105" s="18">
        <v>40.132037705800862</v>
      </c>
      <c r="U105" s="19">
        <v>45.077581709985495</v>
      </c>
      <c r="V105" s="19">
        <v>38.335479519270578</v>
      </c>
      <c r="W105" s="19">
        <v>37.530701595564636</v>
      </c>
      <c r="X105" s="19">
        <v>37.210126157075955</v>
      </c>
      <c r="Y105" s="19">
        <v>38.405605396439974</v>
      </c>
      <c r="Z105" s="19">
        <v>43.518115774837469</v>
      </c>
      <c r="AA105" s="19">
        <v>51.759576005983803</v>
      </c>
      <c r="AB105" s="19">
        <v>42.239153348367033</v>
      </c>
      <c r="AC105" s="19">
        <v>41.648092383653541</v>
      </c>
      <c r="AD105" s="19">
        <v>42.22245671094575</v>
      </c>
      <c r="AE105" s="19">
        <v>36.261757151546973</v>
      </c>
      <c r="AF105" s="19">
        <v>31.987417971697987</v>
      </c>
      <c r="AG105" s="20">
        <v>24.854614465324993</v>
      </c>
    </row>
    <row r="106" spans="2:33" ht="16.5" thickBot="1" x14ac:dyDescent="0.35">
      <c r="B106" s="34" t="s">
        <v>42</v>
      </c>
      <c r="C106" s="18">
        <v>7.647796795200664</v>
      </c>
      <c r="D106" s="19">
        <v>8.5902487051434324</v>
      </c>
      <c r="E106" s="19">
        <v>7.3054341162342835</v>
      </c>
      <c r="F106" s="19">
        <v>7.1520709087419094</v>
      </c>
      <c r="G106" s="19">
        <v>7.0909801704876854</v>
      </c>
      <c r="H106" s="19">
        <v>7.3187977152273946</v>
      </c>
      <c r="I106" s="19">
        <v>8.2930677180109047</v>
      </c>
      <c r="J106" s="19">
        <v>9.8636087806299138</v>
      </c>
      <c r="K106" s="19">
        <v>8.0493411268508233</v>
      </c>
      <c r="L106" s="19">
        <v>7.9367050781945991</v>
      </c>
      <c r="M106" s="19">
        <v>8.0461593175667492</v>
      </c>
      <c r="N106" s="19">
        <v>6.9102534031522724</v>
      </c>
      <c r="O106" s="19">
        <v>6.0957102264292864</v>
      </c>
      <c r="P106" s="20">
        <v>4.7364413002728032</v>
      </c>
      <c r="S106" s="34" t="s">
        <v>31</v>
      </c>
      <c r="T106" s="18">
        <v>24.952086375227591</v>
      </c>
      <c r="U106" s="19">
        <v>28.026977365551442</v>
      </c>
      <c r="V106" s="19">
        <v>23.835076683941814</v>
      </c>
      <c r="W106" s="19">
        <v>23.334706171674394</v>
      </c>
      <c r="X106" s="19">
        <v>23.135388457244218</v>
      </c>
      <c r="Y106" s="19">
        <v>23.878677433973415</v>
      </c>
      <c r="Z106" s="19">
        <v>27.057379733896319</v>
      </c>
      <c r="AA106" s="19">
        <v>32.181505975705413</v>
      </c>
      <c r="AB106" s="19">
        <v>26.262185102367596</v>
      </c>
      <c r="AC106" s="19">
        <v>25.894693066386964</v>
      </c>
      <c r="AD106" s="19">
        <v>26.251803971407693</v>
      </c>
      <c r="AE106" s="19">
        <v>22.545740218721619</v>
      </c>
      <c r="AF106" s="19">
        <v>19.888170692985945</v>
      </c>
      <c r="AG106" s="20">
        <v>15.453351546914542</v>
      </c>
    </row>
    <row r="107" spans="2:33" x14ac:dyDescent="0.3">
      <c r="B107" s="33" t="s">
        <v>43</v>
      </c>
      <c r="C107" s="18">
        <v>1.9026017308712431</v>
      </c>
      <c r="D107" s="19">
        <v>2.1370628028815863</v>
      </c>
      <c r="E107" s="19">
        <v>1.8174295115994232</v>
      </c>
      <c r="F107" s="19">
        <v>1.7792761568698534</v>
      </c>
      <c r="G107" s="19">
        <v>1.764078140048116</v>
      </c>
      <c r="H107" s="19">
        <v>1.8207540777791782</v>
      </c>
      <c r="I107" s="19">
        <v>2.0631307835508435</v>
      </c>
      <c r="J107" s="19">
        <v>2.4538464660096744</v>
      </c>
      <c r="K107" s="19">
        <v>2.0024970289391204</v>
      </c>
      <c r="L107" s="19">
        <v>1.9744756854240426</v>
      </c>
      <c r="M107" s="19">
        <v>2.0017054655629885</v>
      </c>
      <c r="N107" s="19">
        <v>1.7191173402838098</v>
      </c>
      <c r="O107" s="19">
        <v>1.5164771159939787</v>
      </c>
      <c r="P107" s="20">
        <v>1.178321241710323</v>
      </c>
      <c r="S107" s="33" t="s">
        <v>30</v>
      </c>
      <c r="T107" s="18">
        <v>67.068455507752745</v>
      </c>
      <c r="U107" s="19">
        <v>75.333423273352807</v>
      </c>
      <c r="V107" s="19">
        <v>64.066056684057358</v>
      </c>
      <c r="W107" s="19">
        <v>62.721115947048844</v>
      </c>
      <c r="X107" s="19">
        <v>62.185371919028846</v>
      </c>
      <c r="Y107" s="19">
        <v>64.183250690186725</v>
      </c>
      <c r="Z107" s="19">
        <v>72.727251803713898</v>
      </c>
      <c r="AA107" s="19">
        <v>86.500337857394513</v>
      </c>
      <c r="AB107" s="19">
        <v>70.589856358592471</v>
      </c>
      <c r="AC107" s="19">
        <v>69.602078306930608</v>
      </c>
      <c r="AD107" s="19">
        <v>70.561953023799759</v>
      </c>
      <c r="AE107" s="19">
        <v>60.60046250280304</v>
      </c>
      <c r="AF107" s="19">
        <v>53.457208795869818</v>
      </c>
      <c r="AG107" s="20">
        <v>41.536904172424997</v>
      </c>
    </row>
    <row r="108" spans="2:33" ht="16.5" thickBot="1" x14ac:dyDescent="0.35">
      <c r="B108" s="34" t="s">
        <v>44</v>
      </c>
      <c r="C108" s="18">
        <v>7.7413610645257336</v>
      </c>
      <c r="D108" s="19">
        <v>8.6953430695650589</v>
      </c>
      <c r="E108" s="19">
        <v>7.3948098702575642</v>
      </c>
      <c r="F108" s="19">
        <v>7.2395703947582559</v>
      </c>
      <c r="G108" s="19">
        <v>7.1777322634390277</v>
      </c>
      <c r="H108" s="19">
        <v>7.408336961483645</v>
      </c>
      <c r="I108" s="19">
        <v>8.3945263265850691</v>
      </c>
      <c r="J108" s="19">
        <v>9.9842816192501971</v>
      </c>
      <c r="K108" s="19">
        <v>8.1478179485094024</v>
      </c>
      <c r="L108" s="19">
        <v>8.0338038938895782</v>
      </c>
      <c r="M108" s="19">
        <v>8.1445972125031929</v>
      </c>
      <c r="N108" s="19">
        <v>6.9947944582863153</v>
      </c>
      <c r="O108" s="19">
        <v>6.170286040696622</v>
      </c>
      <c r="P108" s="20">
        <v>4.7943876188438201</v>
      </c>
      <c r="S108" s="34" t="s">
        <v>29</v>
      </c>
      <c r="T108" s="18">
        <v>59.769775177658609</v>
      </c>
      <c r="U108" s="19">
        <v>67.135313290332292</v>
      </c>
      <c r="V108" s="19">
        <v>57.094110420995236</v>
      </c>
      <c r="W108" s="19">
        <v>55.895531970519635</v>
      </c>
      <c r="X108" s="19">
        <v>55.418089932155908</v>
      </c>
      <c r="Y108" s="19">
        <v>57.198550866887295</v>
      </c>
      <c r="Z108" s="19">
        <v>64.812756707875423</v>
      </c>
      <c r="AA108" s="19">
        <v>77.086995777476147</v>
      </c>
      <c r="AB108" s="19">
        <v>62.90796190898682</v>
      </c>
      <c r="AC108" s="19">
        <v>62.027678150753715</v>
      </c>
      <c r="AD108" s="19">
        <v>62.883095136155376</v>
      </c>
      <c r="AE108" s="19">
        <v>54.005657235329899</v>
      </c>
      <c r="AF108" s="19">
        <v>47.639763390480255</v>
      </c>
      <c r="AG108" s="20">
        <v>37.016678036887413</v>
      </c>
    </row>
    <row r="109" spans="2:33" x14ac:dyDescent="0.3">
      <c r="B109" s="33" t="s">
        <v>45</v>
      </c>
      <c r="C109" s="18">
        <v>7.7634840158201497</v>
      </c>
      <c r="D109" s="19">
        <v>8.7201922723877665</v>
      </c>
      <c r="E109" s="19">
        <v>7.4159424614424454</v>
      </c>
      <c r="F109" s="19">
        <v>7.2602593487936975</v>
      </c>
      <c r="G109" s="19">
        <v>7.1982444989419134</v>
      </c>
      <c r="H109" s="19">
        <v>7.4295082098475227</v>
      </c>
      <c r="I109" s="19">
        <v>8.4185158673796128</v>
      </c>
      <c r="J109" s="19">
        <v>10.01281429898588</v>
      </c>
      <c r="K109" s="19">
        <v>8.1711024559917664</v>
      </c>
      <c r="L109" s="19">
        <v>8.0567625765775421</v>
      </c>
      <c r="M109" s="19">
        <v>8.167872515895322</v>
      </c>
      <c r="N109" s="19">
        <v>7.014783901463721</v>
      </c>
      <c r="O109" s="19">
        <v>6.1879192367732738</v>
      </c>
      <c r="P109" s="20">
        <v>4.8080888275710914</v>
      </c>
      <c r="S109" s="33" t="s">
        <v>28</v>
      </c>
      <c r="T109" s="18">
        <v>42.568844678655914</v>
      </c>
      <c r="U109" s="19">
        <v>47.814680838506916</v>
      </c>
      <c r="V109" s="19">
        <v>40.663199942666822</v>
      </c>
      <c r="W109" s="19">
        <v>39.809556111117807</v>
      </c>
      <c r="X109" s="19">
        <v>39.469515414733131</v>
      </c>
      <c r="Y109" s="19">
        <v>40.73758384500097</v>
      </c>
      <c r="Z109" s="19">
        <v>46.160524534218993</v>
      </c>
      <c r="AA109" s="19">
        <v>54.902404103774899</v>
      </c>
      <c r="AB109" s="19">
        <v>44.803903839267647</v>
      </c>
      <c r="AC109" s="19">
        <v>44.176953805308422</v>
      </c>
      <c r="AD109" s="19">
        <v>44.78619338633095</v>
      </c>
      <c r="AE109" s="19">
        <v>38.46356168792849</v>
      </c>
      <c r="AF109" s="19">
        <v>33.929685736132882</v>
      </c>
      <c r="AG109" s="20">
        <v>26.363780241573973</v>
      </c>
    </row>
    <row r="110" spans="2:33" ht="16.5" thickBot="1" x14ac:dyDescent="0.35">
      <c r="B110" s="34" t="s">
        <v>46</v>
      </c>
      <c r="C110" s="18">
        <v>9.8872880058803148</v>
      </c>
      <c r="D110" s="19">
        <v>11.105716491211378</v>
      </c>
      <c r="E110" s="19">
        <v>9.4446718511820613</v>
      </c>
      <c r="F110" s="19">
        <v>9.246399558835817</v>
      </c>
      <c r="G110" s="19">
        <v>9.1674197245402169</v>
      </c>
      <c r="H110" s="19">
        <v>9.4619486899342231</v>
      </c>
      <c r="I110" s="19">
        <v>10.72151250562758</v>
      </c>
      <c r="J110" s="19">
        <v>12.751952412310274</v>
      </c>
      <c r="K110" s="19">
        <v>10.406415875052428</v>
      </c>
      <c r="L110" s="19">
        <v>10.260796805569919</v>
      </c>
      <c r="M110" s="19">
        <v>10.402302342016199</v>
      </c>
      <c r="N110" s="19">
        <v>8.933771048082404</v>
      </c>
      <c r="O110" s="19">
        <v>7.8807065908077485</v>
      </c>
      <c r="P110" s="20">
        <v>6.1234052777306696</v>
      </c>
      <c r="S110" s="34" t="s">
        <v>27</v>
      </c>
      <c r="T110" s="18">
        <v>2.7784895947325436</v>
      </c>
      <c r="U110" s="19">
        <v>3.1208879213924612</v>
      </c>
      <c r="V110" s="19">
        <v>2.6541072181335994</v>
      </c>
      <c r="W110" s="19">
        <v>2.5983894620734778</v>
      </c>
      <c r="X110" s="19">
        <v>2.5761948372528485</v>
      </c>
      <c r="Y110" s="19">
        <v>2.6589622923131118</v>
      </c>
      <c r="Z110" s="19">
        <v>3.0129203194004415</v>
      </c>
      <c r="AA110" s="19">
        <v>3.5835071324974557</v>
      </c>
      <c r="AB110" s="19">
        <v>2.9243730141264717</v>
      </c>
      <c r="AC110" s="19">
        <v>2.8834516746134367</v>
      </c>
      <c r="AD110" s="19">
        <v>2.9232170440837311</v>
      </c>
      <c r="AE110" s="19">
        <v>2.5105357388251526</v>
      </c>
      <c r="AF110" s="19">
        <v>2.2146074078834275</v>
      </c>
      <c r="AG110" s="20">
        <v>1.7207770056244234</v>
      </c>
    </row>
    <row r="111" spans="2:33" x14ac:dyDescent="0.3">
      <c r="B111" s="33" t="s">
        <v>47</v>
      </c>
      <c r="C111" s="18">
        <v>14.847490083316131</v>
      </c>
      <c r="D111" s="19">
        <v>16.677173292950943</v>
      </c>
      <c r="E111" s="19">
        <v>14.182824609458244</v>
      </c>
      <c r="F111" s="19">
        <v>13.88508412767432</v>
      </c>
      <c r="G111" s="19">
        <v>13.76648211003425</v>
      </c>
      <c r="H111" s="19">
        <v>14.208768800817007</v>
      </c>
      <c r="I111" s="19">
        <v>16.100223894639356</v>
      </c>
      <c r="J111" s="19">
        <v>19.149284098136128</v>
      </c>
      <c r="K111" s="19">
        <v>15.627051261762832</v>
      </c>
      <c r="L111" s="19">
        <v>15.408378791738956</v>
      </c>
      <c r="M111" s="19">
        <v>15.62087407334408</v>
      </c>
      <c r="N111" s="19">
        <v>13.415617807849046</v>
      </c>
      <c r="O111" s="19">
        <v>11.834257572648129</v>
      </c>
      <c r="P111" s="20">
        <v>9.1953626801565953</v>
      </c>
      <c r="S111" s="33" t="s">
        <v>26</v>
      </c>
      <c r="T111" s="18">
        <v>4.84277861213734</v>
      </c>
      <c r="U111" s="19">
        <v>5.4395630292263224</v>
      </c>
      <c r="V111" s="19">
        <v>4.625985893437897</v>
      </c>
      <c r="W111" s="19">
        <v>4.5288724265111959</v>
      </c>
      <c r="X111" s="19">
        <v>4.4901882239179871</v>
      </c>
      <c r="Y111" s="19">
        <v>4.6344480627551619</v>
      </c>
      <c r="Z111" s="19">
        <v>5.2513805020281081</v>
      </c>
      <c r="AA111" s="19">
        <v>6.2458868770285214</v>
      </c>
      <c r="AB111" s="19">
        <v>5.0970466520989515</v>
      </c>
      <c r="AC111" s="19">
        <v>5.0257226535677235</v>
      </c>
      <c r="AD111" s="19">
        <v>5.0950318498805558</v>
      </c>
      <c r="AE111" s="19">
        <v>4.3757474579130786</v>
      </c>
      <c r="AF111" s="19">
        <v>3.8599580900036257</v>
      </c>
      <c r="AG111" s="20">
        <v>2.9992345823047279</v>
      </c>
    </row>
    <row r="112" spans="2:33" ht="16.5" thickBot="1" x14ac:dyDescent="0.35">
      <c r="B112" s="34" t="s">
        <v>48</v>
      </c>
      <c r="C112" s="18">
        <v>5.1870214748502468</v>
      </c>
      <c r="D112" s="19">
        <v>5.8262275660678542</v>
      </c>
      <c r="E112" s="19">
        <v>4.9548183167982049</v>
      </c>
      <c r="F112" s="19">
        <v>4.8508016604960824</v>
      </c>
      <c r="G112" s="19">
        <v>4.8093676397284311</v>
      </c>
      <c r="H112" s="19">
        <v>4.9638820088411286</v>
      </c>
      <c r="I112" s="19">
        <v>5.6246683192085545</v>
      </c>
      <c r="J112" s="19">
        <v>6.6898679364435694</v>
      </c>
      <c r="K112" s="19">
        <v>5.4593638405209486</v>
      </c>
      <c r="L112" s="19">
        <v>5.3829698647305939</v>
      </c>
      <c r="M112" s="19">
        <v>5.4572058186059671</v>
      </c>
      <c r="N112" s="19">
        <v>4.6867919949574661</v>
      </c>
      <c r="O112" s="19">
        <v>4.1343383847221267</v>
      </c>
      <c r="P112" s="20">
        <v>3.2124314226419028</v>
      </c>
      <c r="S112" s="34" t="s">
        <v>50</v>
      </c>
      <c r="T112" s="18">
        <v>22.679796731864435</v>
      </c>
      <c r="U112" s="19">
        <v>25.474669336282076</v>
      </c>
      <c r="V112" s="19">
        <v>21.664508776984828</v>
      </c>
      <c r="W112" s="19">
        <v>21.209705064854749</v>
      </c>
      <c r="X112" s="19">
        <v>21.028538440935712</v>
      </c>
      <c r="Y112" s="19">
        <v>21.704138975967115</v>
      </c>
      <c r="Z112" s="19">
        <v>24.59336919700926</v>
      </c>
      <c r="AA112" s="19">
        <v>29.250861153594503</v>
      </c>
      <c r="AB112" s="19">
        <v>23.870589853665603</v>
      </c>
      <c r="AC112" s="19">
        <v>23.536563890814882</v>
      </c>
      <c r="AD112" s="19">
        <v>23.861154092003151</v>
      </c>
      <c r="AE112" s="19">
        <v>20.492587178508561</v>
      </c>
      <c r="AF112" s="19">
        <v>18.077032192921404</v>
      </c>
      <c r="AG112" s="20">
        <v>14.046074810722832</v>
      </c>
    </row>
    <row r="113" spans="2:33" x14ac:dyDescent="0.3">
      <c r="B113" s="33" t="s">
        <v>49</v>
      </c>
      <c r="C113" s="18">
        <v>36.761544359946704</v>
      </c>
      <c r="D113" s="19">
        <v>41.291736338402437</v>
      </c>
      <c r="E113" s="19">
        <v>35.11587029890066</v>
      </c>
      <c r="F113" s="19">
        <v>34.378681732521301</v>
      </c>
      <c r="G113" s="19">
        <v>34.085029855457321</v>
      </c>
      <c r="H113" s="19">
        <v>35.180106647008401</v>
      </c>
      <c r="I113" s="19">
        <v>39.863242311434966</v>
      </c>
      <c r="J113" s="19">
        <v>47.412542650954727</v>
      </c>
      <c r="K113" s="19">
        <v>38.691693676898467</v>
      </c>
      <c r="L113" s="19">
        <v>38.150273028561763</v>
      </c>
      <c r="M113" s="19">
        <v>38.676399308301391</v>
      </c>
      <c r="N113" s="19">
        <v>33.216309719143055</v>
      </c>
      <c r="O113" s="19">
        <v>29.300951358290018</v>
      </c>
      <c r="P113" s="20">
        <v>22.76719709361652</v>
      </c>
      <c r="S113" s="34" t="s">
        <v>49</v>
      </c>
      <c r="T113" s="18">
        <v>18.439917570818199</v>
      </c>
      <c r="U113" s="19">
        <v>20.712302154141689</v>
      </c>
      <c r="V113" s="19">
        <v>17.614432826842474</v>
      </c>
      <c r="W113" s="19">
        <v>17.2446524861396</v>
      </c>
      <c r="X113" s="19">
        <v>17.097354093162519</v>
      </c>
      <c r="Y113" s="19">
        <v>17.646654350306211</v>
      </c>
      <c r="Z113" s="19">
        <v>19.995756846638603</v>
      </c>
      <c r="AA113" s="19">
        <v>23.782553032757701</v>
      </c>
      <c r="AB113" s="19">
        <v>19.408097632990458</v>
      </c>
      <c r="AC113" s="19">
        <v>19.136516220938972</v>
      </c>
      <c r="AD113" s="19">
        <v>19.400425841689572</v>
      </c>
      <c r="AE113" s="19">
        <v>16.661596347271992</v>
      </c>
      <c r="AF113" s="19">
        <v>14.697617774244259</v>
      </c>
      <c r="AG113" s="20">
        <v>11.420228530504231</v>
      </c>
    </row>
    <row r="114" spans="2:33" x14ac:dyDescent="0.3">
      <c r="B114" s="34" t="s">
        <v>50</v>
      </c>
      <c r="C114" s="18">
        <v>46.023679523917785</v>
      </c>
      <c r="D114" s="19">
        <v>51.695261265881683</v>
      </c>
      <c r="E114" s="19">
        <v>43.963375015358302</v>
      </c>
      <c r="F114" s="19">
        <v>43.04045050501847</v>
      </c>
      <c r="G114" s="19">
        <v>42.672812525795962</v>
      </c>
      <c r="H114" s="19">
        <v>44.043795823313232</v>
      </c>
      <c r="I114" s="19">
        <v>49.906855679455525</v>
      </c>
      <c r="J114" s="19">
        <v>59.358215395300853</v>
      </c>
      <c r="K114" s="19">
        <v>48.44013332484905</v>
      </c>
      <c r="L114" s="19">
        <v>47.76230080065757</v>
      </c>
      <c r="M114" s="19">
        <v>48.420985513431219</v>
      </c>
      <c r="N114" s="19">
        <v>41.585216837262699</v>
      </c>
      <c r="O114" s="19">
        <v>36.683377114295929</v>
      </c>
      <c r="P114" s="20">
        <v>28.503432076595111</v>
      </c>
      <c r="S114" s="34" t="s">
        <v>48</v>
      </c>
      <c r="T114" s="18">
        <v>9.7790203043653534</v>
      </c>
      <c r="U114" s="19">
        <v>10.984106763906468</v>
      </c>
      <c r="V114" s="19">
        <v>9.3412508815205744</v>
      </c>
      <c r="W114" s="19">
        <v>9.1451497088336016</v>
      </c>
      <c r="X114" s="19">
        <v>9.0670347188836029</v>
      </c>
      <c r="Y114" s="19">
        <v>9.3583385355721358</v>
      </c>
      <c r="Z114" s="19">
        <v>10.604109885712205</v>
      </c>
      <c r="AA114" s="19">
        <v>12.612316085676735</v>
      </c>
      <c r="AB114" s="19">
        <v>10.292463623724192</v>
      </c>
      <c r="AC114" s="19">
        <v>10.148439111003887</v>
      </c>
      <c r="AD114" s="19">
        <v>10.288395134664297</v>
      </c>
      <c r="AE114" s="19">
        <v>8.8359445402815258</v>
      </c>
      <c r="AF114" s="19">
        <v>7.7944113409482219</v>
      </c>
      <c r="AG114" s="20">
        <v>6.0563528145607703</v>
      </c>
    </row>
    <row r="115" spans="2:33" x14ac:dyDescent="0.3">
      <c r="B115" s="34" t="s">
        <v>26</v>
      </c>
      <c r="C115" s="18">
        <v>15.495118097083168</v>
      </c>
      <c r="D115" s="19">
        <v>17.404609684849863</v>
      </c>
      <c r="E115" s="19">
        <v>14.801460788360354</v>
      </c>
      <c r="F115" s="19">
        <v>14.490733257872998</v>
      </c>
      <c r="G115" s="19">
        <v>14.366957976019114</v>
      </c>
      <c r="H115" s="19">
        <v>14.828536631265889</v>
      </c>
      <c r="I115" s="19">
        <v>16.802494511664822</v>
      </c>
      <c r="J115" s="19">
        <v>19.984550715991769</v>
      </c>
      <c r="K115" s="19">
        <v>16.308682710101923</v>
      </c>
      <c r="L115" s="19">
        <v>16.080472034183828</v>
      </c>
      <c r="M115" s="19">
        <v>16.302236080838703</v>
      </c>
      <c r="N115" s="19">
        <v>14.000789433868039</v>
      </c>
      <c r="O115" s="19">
        <v>12.350452342482914</v>
      </c>
      <c r="P115" s="20">
        <v>9.5964523212339827</v>
      </c>
      <c r="S115" s="34" t="s">
        <v>47</v>
      </c>
      <c r="T115" s="18">
        <v>16.098732017025615</v>
      </c>
      <c r="U115" s="19">
        <v>18.082608046083269</v>
      </c>
      <c r="V115" s="19">
        <v>15.378053216463138</v>
      </c>
      <c r="W115" s="19">
        <v>15.055221263051326</v>
      </c>
      <c r="X115" s="19">
        <v>14.926624302356164</v>
      </c>
      <c r="Y115" s="19">
        <v>15.406183801615205</v>
      </c>
      <c r="Z115" s="19">
        <v>17.457037414368262</v>
      </c>
      <c r="AA115" s="19">
        <v>20.763050945573056</v>
      </c>
      <c r="AB115" s="19">
        <v>16.94398912326152</v>
      </c>
      <c r="AC115" s="19">
        <v>16.706888476979817</v>
      </c>
      <c r="AD115" s="19">
        <v>16.937291364891983</v>
      </c>
      <c r="AE115" s="19">
        <v>14.54619162696631</v>
      </c>
      <c r="AF115" s="19">
        <v>12.831565484364148</v>
      </c>
      <c r="AG115" s="20">
        <v>9.9702831088967905</v>
      </c>
    </row>
    <row r="116" spans="2:33" x14ac:dyDescent="0.3">
      <c r="B116" s="34" t="s">
        <v>27</v>
      </c>
      <c r="C116" s="18">
        <v>6.6466440319236622</v>
      </c>
      <c r="D116" s="19">
        <v>7.4657220658127388</v>
      </c>
      <c r="E116" s="19">
        <v>6.3490991418275611</v>
      </c>
      <c r="F116" s="19">
        <v>6.2158123044425055</v>
      </c>
      <c r="G116" s="19">
        <v>6.162718792455097</v>
      </c>
      <c r="H116" s="19">
        <v>6.3607133475748068</v>
      </c>
      <c r="I116" s="19">
        <v>7.207444252290661</v>
      </c>
      <c r="J116" s="19">
        <v>8.5723899563002792</v>
      </c>
      <c r="K116" s="19">
        <v>6.9956232617575624</v>
      </c>
      <c r="L116" s="19">
        <v>6.8977320990307804</v>
      </c>
      <c r="M116" s="19">
        <v>6.9928579746748856</v>
      </c>
      <c r="N116" s="19">
        <v>6.0056504861590154</v>
      </c>
      <c r="O116" s="19">
        <v>5.2977369929935731</v>
      </c>
      <c r="P116" s="20">
        <v>4.1164063512737412</v>
      </c>
      <c r="S116" s="34" t="s">
        <v>46</v>
      </c>
      <c r="T116" s="18">
        <v>21.291727206085135</v>
      </c>
      <c r="U116" s="19">
        <v>23.915545478028225</v>
      </c>
      <c r="V116" s="19">
        <v>20.338577827080822</v>
      </c>
      <c r="W116" s="19">
        <v>19.911609424961789</v>
      </c>
      <c r="X116" s="19">
        <v>19.741530725362505</v>
      </c>
      <c r="Y116" s="19">
        <v>20.375782542618161</v>
      </c>
      <c r="Z116" s="19">
        <v>23.088183470602548</v>
      </c>
      <c r="AA116" s="19">
        <v>27.460623372800761</v>
      </c>
      <c r="AB116" s="19">
        <v>22.409640325326244</v>
      </c>
      <c r="AC116" s="19">
        <v>22.096057722940071</v>
      </c>
      <c r="AD116" s="19">
        <v>22.400782059722118</v>
      </c>
      <c r="AE116" s="19">
        <v>19.238381239047964</v>
      </c>
      <c r="AF116" s="19">
        <v>16.970665244390869</v>
      </c>
      <c r="AG116" s="20">
        <v>13.186414178306844</v>
      </c>
    </row>
    <row r="117" spans="2:33" x14ac:dyDescent="0.3">
      <c r="B117" s="34" t="s">
        <v>28</v>
      </c>
      <c r="C117" s="18">
        <v>11.195561904665484</v>
      </c>
      <c r="D117" s="19">
        <v>12.575211362213293</v>
      </c>
      <c r="E117" s="19">
        <v>10.694379319816921</v>
      </c>
      <c r="F117" s="19">
        <v>10.469871879392192</v>
      </c>
      <c r="G117" s="19">
        <v>10.380441529679437</v>
      </c>
      <c r="H117" s="19">
        <v>10.713942208816587</v>
      </c>
      <c r="I117" s="19">
        <v>12.140169973506456</v>
      </c>
      <c r="J117" s="19">
        <v>14.439275214038526</v>
      </c>
      <c r="K117" s="19">
        <v>11.783380140798277</v>
      </c>
      <c r="L117" s="19">
        <v>11.618492933515386</v>
      </c>
      <c r="M117" s="19">
        <v>11.778722310084072</v>
      </c>
      <c r="N117" s="19">
        <v>10.115876745112537</v>
      </c>
      <c r="O117" s="19">
        <v>8.9234720822758078</v>
      </c>
      <c r="P117" s="20">
        <v>6.9336468011670167</v>
      </c>
      <c r="S117" s="34" t="s">
        <v>45</v>
      </c>
      <c r="T117" s="18">
        <v>33.825042881471589</v>
      </c>
      <c r="U117" s="19">
        <v>37.993364441419949</v>
      </c>
      <c r="V117" s="19">
        <v>32.310824786095345</v>
      </c>
      <c r="W117" s="19">
        <v>31.632522628129404</v>
      </c>
      <c r="X117" s="19">
        <v>31.362327577653346</v>
      </c>
      <c r="Y117" s="19">
        <v>32.369929953386979</v>
      </c>
      <c r="Z117" s="19">
        <v>36.678978102124958</v>
      </c>
      <c r="AA117" s="19">
        <v>43.625242524780298</v>
      </c>
      <c r="AB117" s="19">
        <v>35.601012431996516</v>
      </c>
      <c r="AC117" s="19">
        <v>35.102840307681284</v>
      </c>
      <c r="AD117" s="19">
        <v>35.58693977311755</v>
      </c>
      <c r="AE117" s="19">
        <v>30.56300055332834</v>
      </c>
      <c r="AF117" s="19">
        <v>26.960399880314224</v>
      </c>
      <c r="AG117" s="20">
        <v>20.948560007221921</v>
      </c>
    </row>
    <row r="118" spans="2:33" x14ac:dyDescent="0.3">
      <c r="B118" s="34" t="s">
        <v>29</v>
      </c>
      <c r="C118" s="18">
        <v>2.4378209696821136</v>
      </c>
      <c r="D118" s="19">
        <v>2.7382380820218706</v>
      </c>
      <c r="E118" s="19">
        <v>2.3286890274547059</v>
      </c>
      <c r="F118" s="19">
        <v>2.2798027856762579</v>
      </c>
      <c r="G118" s="19">
        <v>2.2603294279553823</v>
      </c>
      <c r="H118" s="19">
        <v>2.3329488244561474</v>
      </c>
      <c r="I118" s="19">
        <v>2.6435083106088615</v>
      </c>
      <c r="J118" s="19">
        <v>3.1441358820163714</v>
      </c>
      <c r="K118" s="19">
        <v>2.565817727201618</v>
      </c>
      <c r="L118" s="19">
        <v>2.5299137239037539</v>
      </c>
      <c r="M118" s="19">
        <v>2.5648034898203225</v>
      </c>
      <c r="N118" s="19">
        <v>2.2027207446977926</v>
      </c>
      <c r="O118" s="19">
        <v>1.9430759750861175</v>
      </c>
      <c r="P118" s="20">
        <v>1.5097937657966358</v>
      </c>
      <c r="S118" s="34" t="s">
        <v>44</v>
      </c>
      <c r="T118" s="18">
        <v>8.1239744527904705</v>
      </c>
      <c r="U118" s="19">
        <v>9.1251066016157871</v>
      </c>
      <c r="V118" s="19">
        <v>7.7602951171604744</v>
      </c>
      <c r="W118" s="19">
        <v>7.5973829984117227</v>
      </c>
      <c r="X118" s="19">
        <v>7.5324885444703114</v>
      </c>
      <c r="Y118" s="19">
        <v>7.7744907789601578</v>
      </c>
      <c r="Z118" s="19">
        <v>8.8094221225466303</v>
      </c>
      <c r="AA118" s="19">
        <v>10.477750375957088</v>
      </c>
      <c r="AB118" s="19">
        <v>8.5505202906762054</v>
      </c>
      <c r="AC118" s="19">
        <v>8.4308711412217292</v>
      </c>
      <c r="AD118" s="19">
        <v>8.5471403712000917</v>
      </c>
      <c r="AE118" s="19">
        <v>7.3405091182269677</v>
      </c>
      <c r="AF118" s="19">
        <v>6.4752497323414797</v>
      </c>
      <c r="AG118" s="20">
        <v>5.0313481321450713</v>
      </c>
    </row>
    <row r="119" spans="2:33" x14ac:dyDescent="0.3">
      <c r="B119" s="34" t="s">
        <v>30</v>
      </c>
      <c r="C119" s="18">
        <v>8.4902951784187408</v>
      </c>
      <c r="D119" s="19">
        <v>9.5365696965780131</v>
      </c>
      <c r="E119" s="19">
        <v>8.1102170617612863</v>
      </c>
      <c r="F119" s="19">
        <v>7.9399590206563673</v>
      </c>
      <c r="G119" s="19">
        <v>7.8721383901747393</v>
      </c>
      <c r="H119" s="19">
        <v>8.1250528246791411</v>
      </c>
      <c r="I119" s="19">
        <v>9.2066505878809295</v>
      </c>
      <c r="J119" s="19">
        <v>10.950205963179437</v>
      </c>
      <c r="K119" s="19">
        <v>8.9360745308552705</v>
      </c>
      <c r="L119" s="19">
        <v>8.8110302434047707</v>
      </c>
      <c r="M119" s="19">
        <v>8.9325422063510196</v>
      </c>
      <c r="N119" s="19">
        <v>7.6715023583332584</v>
      </c>
      <c r="O119" s="19">
        <v>6.7672272852448927</v>
      </c>
      <c r="P119" s="20">
        <v>5.2582182570286813</v>
      </c>
      <c r="S119" s="34" t="s">
        <v>43</v>
      </c>
      <c r="T119" s="18">
        <v>10.169908399214336</v>
      </c>
      <c r="U119" s="19">
        <v>11.423164709684999</v>
      </c>
      <c r="V119" s="19">
        <v>9.7146404079697586</v>
      </c>
      <c r="W119" s="19">
        <v>9.5107006572449588</v>
      </c>
      <c r="X119" s="19">
        <v>9.4294632461678578</v>
      </c>
      <c r="Y119" s="19">
        <v>9.7324110916428737</v>
      </c>
      <c r="Z119" s="19">
        <v>11.027978553716194</v>
      </c>
      <c r="AA119" s="19">
        <v>13.116456996823281</v>
      </c>
      <c r="AB119" s="19">
        <v>10.703875132439849</v>
      </c>
      <c r="AC119" s="19">
        <v>10.554093655766449</v>
      </c>
      <c r="AD119" s="19">
        <v>10.699644017279585</v>
      </c>
      <c r="AE119" s="19">
        <v>9.1891359050647754</v>
      </c>
      <c r="AF119" s="19">
        <v>8.1059704240367871</v>
      </c>
      <c r="AG119" s="20">
        <v>6.2984380275713345</v>
      </c>
    </row>
    <row r="120" spans="2:33" x14ac:dyDescent="0.3">
      <c r="B120" s="34" t="s">
        <v>31</v>
      </c>
      <c r="C120" s="18">
        <v>6.3528143012240585</v>
      </c>
      <c r="D120" s="19">
        <v>7.1356831629408841</v>
      </c>
      <c r="E120" s="19">
        <v>6.0684230469339466</v>
      </c>
      <c r="F120" s="19">
        <v>5.9410284516106824</v>
      </c>
      <c r="G120" s="19">
        <v>5.890282056793116</v>
      </c>
      <c r="H120" s="19">
        <v>6.0795238208002891</v>
      </c>
      <c r="I120" s="19">
        <v>6.8888230964846002</v>
      </c>
      <c r="J120" s="19">
        <v>8.193428329919529</v>
      </c>
      <c r="K120" s="19">
        <v>6.6863661254936835</v>
      </c>
      <c r="L120" s="19">
        <v>6.592802460048798</v>
      </c>
      <c r="M120" s="19">
        <v>6.6837230840969362</v>
      </c>
      <c r="N120" s="19">
        <v>5.7401573054578163</v>
      </c>
      <c r="O120" s="19">
        <v>5.0635387078902685</v>
      </c>
      <c r="P120" s="20">
        <v>3.9344314231994226</v>
      </c>
      <c r="S120" s="34" t="s">
        <v>42</v>
      </c>
      <c r="T120" s="18">
        <v>24.08326672585909</v>
      </c>
      <c r="U120" s="19">
        <v>27.051091490461957</v>
      </c>
      <c r="V120" s="19">
        <v>23.005150774909495</v>
      </c>
      <c r="W120" s="19">
        <v>22.522202923275945</v>
      </c>
      <c r="X120" s="19">
        <v>22.329825355820255</v>
      </c>
      <c r="Y120" s="19">
        <v>23.047233367790426</v>
      </c>
      <c r="Z120" s="19">
        <v>26.115254782109805</v>
      </c>
      <c r="AA120" s="19">
        <v>31.060961412116484</v>
      </c>
      <c r="AB120" s="19">
        <v>25.347748445281379</v>
      </c>
      <c r="AC120" s="19">
        <v>24.993052305284952</v>
      </c>
      <c r="AD120" s="19">
        <v>25.337728780309728</v>
      </c>
      <c r="AE120" s="19">
        <v>21.760708385430508</v>
      </c>
      <c r="AF120" s="19">
        <v>19.195674152687989</v>
      </c>
      <c r="AG120" s="20">
        <v>14.915273276798901</v>
      </c>
    </row>
    <row r="121" spans="2:33" x14ac:dyDescent="0.3">
      <c r="B121" s="34" t="s">
        <v>32</v>
      </c>
      <c r="C121" s="18">
        <v>0.79305705612131905</v>
      </c>
      <c r="D121" s="19">
        <v>0.89078691966897028</v>
      </c>
      <c r="E121" s="19">
        <v>0.75755491797909313</v>
      </c>
      <c r="F121" s="19">
        <v>0.74165154382988052</v>
      </c>
      <c r="G121" s="19">
        <v>0.73531658981193682</v>
      </c>
      <c r="H121" s="19">
        <v>0.75894068917051838</v>
      </c>
      <c r="I121" s="19">
        <v>0.85997000793584866</v>
      </c>
      <c r="J121" s="19">
        <v>1.0228311174804829</v>
      </c>
      <c r="K121" s="19">
        <v>0.83469618096842768</v>
      </c>
      <c r="L121" s="19">
        <v>0.82301610949784409</v>
      </c>
      <c r="M121" s="19">
        <v>0.83436623544665967</v>
      </c>
      <c r="N121" s="19">
        <v>0.71657568417552031</v>
      </c>
      <c r="O121" s="19">
        <v>0.63210963060293845</v>
      </c>
      <c r="P121" s="20">
        <v>0.49115690370369258</v>
      </c>
      <c r="S121" s="34" t="s">
        <v>41</v>
      </c>
      <c r="T121" s="18">
        <v>24.365232892475177</v>
      </c>
      <c r="U121" s="19">
        <v>27.367804860669192</v>
      </c>
      <c r="V121" s="19">
        <v>23.274494392212929</v>
      </c>
      <c r="W121" s="19">
        <v>22.78589220157501</v>
      </c>
      <c r="X121" s="19">
        <v>22.591262283312602</v>
      </c>
      <c r="Y121" s="19">
        <v>23.317069686832831</v>
      </c>
      <c r="Z121" s="19">
        <v>26.421011404121856</v>
      </c>
      <c r="AA121" s="19">
        <v>31.424622219451258</v>
      </c>
      <c r="AB121" s="19">
        <v>25.644519126054124</v>
      </c>
      <c r="AC121" s="19">
        <v>25.285670214257813</v>
      </c>
      <c r="AD121" s="19">
        <v>25.634382151144624</v>
      </c>
      <c r="AE121" s="19">
        <v>22.015482108452979</v>
      </c>
      <c r="AF121" s="19">
        <v>19.420416531620877</v>
      </c>
      <c r="AG121" s="20">
        <v>15.089900850282305</v>
      </c>
    </row>
    <row r="122" spans="2:33" x14ac:dyDescent="0.3">
      <c r="B122" s="34" t="s">
        <v>33</v>
      </c>
      <c r="C122" s="18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20">
        <v>0</v>
      </c>
      <c r="S122" s="34" t="s">
        <v>40</v>
      </c>
      <c r="T122" s="18">
        <v>24.215587925157052</v>
      </c>
      <c r="U122" s="19">
        <v>27.199718871833497</v>
      </c>
      <c r="V122" s="19">
        <v>23.13154845904501</v>
      </c>
      <c r="W122" s="19">
        <v>22.645947136864706</v>
      </c>
      <c r="X122" s="19">
        <v>22.452512585290808</v>
      </c>
      <c r="Y122" s="19">
        <v>23.173862267201798</v>
      </c>
      <c r="Z122" s="19">
        <v>26.258740376156318</v>
      </c>
      <c r="AA122" s="19">
        <v>31.231620306201886</v>
      </c>
      <c r="AB122" s="19">
        <v>25.487017113106294</v>
      </c>
      <c r="AC122" s="19">
        <v>25.130372158641933</v>
      </c>
      <c r="AD122" s="19">
        <v>25.476942396878488</v>
      </c>
      <c r="AE122" s="19">
        <v>21.880268703551373</v>
      </c>
      <c r="AF122" s="19">
        <v>19.301141349232765</v>
      </c>
      <c r="AG122" s="20">
        <v>14.99722257671359</v>
      </c>
    </row>
    <row r="123" spans="2:33" x14ac:dyDescent="0.3">
      <c r="B123" s="34" t="s">
        <v>34</v>
      </c>
      <c r="C123" s="18"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20">
        <v>0</v>
      </c>
      <c r="S123" s="34" t="s">
        <v>39</v>
      </c>
      <c r="T123" s="18">
        <v>33.04702248056131</v>
      </c>
      <c r="U123" s="19">
        <v>37.119467171334421</v>
      </c>
      <c r="V123" s="19">
        <v>31.567633389652507</v>
      </c>
      <c r="W123" s="19">
        <v>30.904933071977748</v>
      </c>
      <c r="X123" s="19">
        <v>30.640952862447552</v>
      </c>
      <c r="Y123" s="19">
        <v>31.625379060487237</v>
      </c>
      <c r="Z123" s="19">
        <v>35.835313443724004</v>
      </c>
      <c r="AA123" s="19">
        <v>42.621804663729435</v>
      </c>
      <c r="AB123" s="19">
        <v>34.782142399452489</v>
      </c>
      <c r="AC123" s="19">
        <v>34.295428888131198</v>
      </c>
      <c r="AD123" s="19">
        <v>34.768393430206125</v>
      </c>
      <c r="AE123" s="19">
        <v>29.86001140925406</v>
      </c>
      <c r="AF123" s="19">
        <v>26.340275282184791</v>
      </c>
      <c r="AG123" s="20">
        <v>20.466715620137947</v>
      </c>
    </row>
    <row r="124" spans="2:33" x14ac:dyDescent="0.3">
      <c r="B124" s="34" t="s">
        <v>35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20">
        <v>0</v>
      </c>
      <c r="S124" s="34" t="s">
        <v>38</v>
      </c>
      <c r="T124" s="18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20">
        <v>0</v>
      </c>
    </row>
    <row r="125" spans="2:33" ht="16.5" thickBot="1" x14ac:dyDescent="0.35">
      <c r="B125" s="34" t="s">
        <v>36</v>
      </c>
      <c r="C125" s="18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20">
        <v>0</v>
      </c>
      <c r="S125" s="34" t="s">
        <v>37</v>
      </c>
      <c r="T125" s="21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3">
        <v>0</v>
      </c>
    </row>
    <row r="126" spans="2:33" ht="16.5" thickBot="1" x14ac:dyDescent="0.35"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2:33" ht="24" customHeight="1" thickBot="1" x14ac:dyDescent="0.3">
      <c r="B127" s="35" t="s">
        <v>17</v>
      </c>
      <c r="C127" s="40" t="s">
        <v>8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2"/>
      <c r="S127" s="35" t="s">
        <v>25</v>
      </c>
      <c r="T127" s="40" t="s">
        <v>8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2"/>
    </row>
    <row r="128" spans="2:33" ht="16.5" thickBot="1" x14ac:dyDescent="0.3">
      <c r="B128" s="36"/>
      <c r="C128" s="12">
        <v>0.29166666666666669</v>
      </c>
      <c r="D128" s="13">
        <v>0.33333333333333331</v>
      </c>
      <c r="E128" s="13">
        <v>0.375</v>
      </c>
      <c r="F128" s="13">
        <v>0.41666666666666702</v>
      </c>
      <c r="G128" s="13">
        <v>0.45833333333333398</v>
      </c>
      <c r="H128" s="13">
        <v>0.5</v>
      </c>
      <c r="I128" s="13">
        <v>0.54166666666666696</v>
      </c>
      <c r="J128" s="13">
        <v>0.58333333333333304</v>
      </c>
      <c r="K128" s="13">
        <v>0.625</v>
      </c>
      <c r="L128" s="13">
        <v>0.66666666666666696</v>
      </c>
      <c r="M128" s="13">
        <v>0.70833333333333304</v>
      </c>
      <c r="N128" s="13">
        <v>0.75</v>
      </c>
      <c r="O128" s="13">
        <v>0.79166666666666696</v>
      </c>
      <c r="P128" s="14">
        <v>0.83333333333333304</v>
      </c>
      <c r="S128" s="36"/>
      <c r="T128" s="12">
        <v>0.29166666666666669</v>
      </c>
      <c r="U128" s="13">
        <v>0.33333333333333331</v>
      </c>
      <c r="V128" s="13">
        <v>0.375</v>
      </c>
      <c r="W128" s="13">
        <v>0.41666666666666702</v>
      </c>
      <c r="X128" s="13">
        <v>0.45833333333333398</v>
      </c>
      <c r="Y128" s="13">
        <v>0.5</v>
      </c>
      <c r="Z128" s="13">
        <v>0.54166666666666696</v>
      </c>
      <c r="AA128" s="13">
        <v>0.58333333333333304</v>
      </c>
      <c r="AB128" s="13">
        <v>0.625</v>
      </c>
      <c r="AC128" s="13">
        <v>0.66666666666666696</v>
      </c>
      <c r="AD128" s="13">
        <v>0.70833333333333304</v>
      </c>
      <c r="AE128" s="13">
        <v>0.75</v>
      </c>
      <c r="AF128" s="13">
        <v>0.79166666666666696</v>
      </c>
      <c r="AG128" s="14">
        <v>0.83333333333333304</v>
      </c>
    </row>
    <row r="129" spans="2:33" x14ac:dyDescent="0.3">
      <c r="B129" s="33" t="s">
        <v>37</v>
      </c>
      <c r="C129" s="15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7">
        <v>0</v>
      </c>
      <c r="S129" s="33" t="s">
        <v>36</v>
      </c>
      <c r="T129" s="15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7">
        <v>0</v>
      </c>
    </row>
    <row r="130" spans="2:33" ht="16.5" thickBot="1" x14ac:dyDescent="0.35">
      <c r="B130" s="34" t="s">
        <v>38</v>
      </c>
      <c r="C130" s="18">
        <v>12.717710573228109</v>
      </c>
      <c r="D130" s="19">
        <v>14.284937179897339</v>
      </c>
      <c r="E130" s="19">
        <v>12.148387200920174</v>
      </c>
      <c r="F130" s="19">
        <v>11.893355727451381</v>
      </c>
      <c r="G130" s="19">
        <v>11.791766426816508</v>
      </c>
      <c r="H130" s="19">
        <v>12.170609860434052</v>
      </c>
      <c r="I130" s="19">
        <v>13.790747561183949</v>
      </c>
      <c r="J130" s="19">
        <v>16.402439165005465</v>
      </c>
      <c r="K130" s="19">
        <v>13.38544858052607</v>
      </c>
      <c r="L130" s="19">
        <v>13.198143307480526</v>
      </c>
      <c r="M130" s="19">
        <v>13.380157471118004</v>
      </c>
      <c r="N130" s="19">
        <v>11.491231412438344</v>
      </c>
      <c r="O130" s="19">
        <v>10.136707403973377</v>
      </c>
      <c r="P130" s="20">
        <v>7.8763454648474633</v>
      </c>
      <c r="S130" s="34" t="s">
        <v>35</v>
      </c>
      <c r="T130" s="18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20">
        <v>0</v>
      </c>
    </row>
    <row r="131" spans="2:33" x14ac:dyDescent="0.3">
      <c r="B131" s="33" t="s">
        <v>39</v>
      </c>
      <c r="C131" s="18">
        <v>48.237064326894597</v>
      </c>
      <c r="D131" s="19">
        <v>54.181405504139626</v>
      </c>
      <c r="E131" s="19">
        <v>46.077675026855545</v>
      </c>
      <c r="F131" s="19">
        <v>45.110364950072253</v>
      </c>
      <c r="G131" s="19">
        <v>44.725046413262305</v>
      </c>
      <c r="H131" s="19">
        <v>46.161963456782715</v>
      </c>
      <c r="I131" s="19">
        <v>52.3069913719496</v>
      </c>
      <c r="J131" s="19">
        <v>62.212888755771864</v>
      </c>
      <c r="K131" s="19">
        <v>50.769730959468262</v>
      </c>
      <c r="L131" s="19">
        <v>50.059299907224947</v>
      </c>
      <c r="M131" s="19">
        <v>50.749662285676081</v>
      </c>
      <c r="N131" s="19">
        <v>43.585145741866235</v>
      </c>
      <c r="O131" s="19">
        <v>38.447565251067012</v>
      </c>
      <c r="P131" s="20">
        <v>29.874227807045806</v>
      </c>
      <c r="S131" s="33" t="s">
        <v>34</v>
      </c>
      <c r="T131" s="18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20">
        <v>0</v>
      </c>
    </row>
    <row r="132" spans="2:33" ht="16.5" thickBot="1" x14ac:dyDescent="0.35">
      <c r="B132" s="34" t="s">
        <v>40</v>
      </c>
      <c r="C132" s="18">
        <v>30.50969665774382</v>
      </c>
      <c r="D132" s="19">
        <v>34.269462072132121</v>
      </c>
      <c r="E132" s="19">
        <v>29.143893961632468</v>
      </c>
      <c r="F132" s="19">
        <v>28.532075281775903</v>
      </c>
      <c r="G132" s="19">
        <v>28.288363276521832</v>
      </c>
      <c r="H132" s="19">
        <v>29.197205962781798</v>
      </c>
      <c r="I132" s="19">
        <v>33.083904713239924</v>
      </c>
      <c r="J132" s="19">
        <v>39.349334181646633</v>
      </c>
      <c r="K132" s="19">
        <v>32.111595358945046</v>
      </c>
      <c r="L132" s="19">
        <v>31.662251349257858</v>
      </c>
      <c r="M132" s="19">
        <v>32.098902025338063</v>
      </c>
      <c r="N132" s="19">
        <v>27.567381927645208</v>
      </c>
      <c r="O132" s="19">
        <v>24.317888524257619</v>
      </c>
      <c r="P132" s="20">
        <v>18.895296407354571</v>
      </c>
      <c r="S132" s="34" t="s">
        <v>33</v>
      </c>
      <c r="T132" s="18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20">
        <v>0</v>
      </c>
    </row>
    <row r="133" spans="2:33" x14ac:dyDescent="0.3">
      <c r="B133" s="33" t="s">
        <v>41</v>
      </c>
      <c r="C133" s="18">
        <v>20.399497424007436</v>
      </c>
      <c r="D133" s="19">
        <v>22.913364596994203</v>
      </c>
      <c r="E133" s="19">
        <v>19.486289767648973</v>
      </c>
      <c r="F133" s="19">
        <v>19.077213475488396</v>
      </c>
      <c r="G133" s="19">
        <v>18.914261923424434</v>
      </c>
      <c r="H133" s="19">
        <v>19.521935419662963</v>
      </c>
      <c r="I133" s="19">
        <v>22.120673192683046</v>
      </c>
      <c r="J133" s="19">
        <v>26.309886010327446</v>
      </c>
      <c r="K133" s="19">
        <v>21.470564396427857</v>
      </c>
      <c r="L133" s="19">
        <v>21.170122472309927</v>
      </c>
      <c r="M133" s="19">
        <v>21.462077336424528</v>
      </c>
      <c r="N133" s="19">
        <v>18.43219691523521</v>
      </c>
      <c r="O133" s="19">
        <v>16.259509554382362</v>
      </c>
      <c r="P133" s="20">
        <v>12.633837520959172</v>
      </c>
      <c r="S133" s="33" t="s">
        <v>32</v>
      </c>
      <c r="T133" s="18">
        <v>1.2037677747171325</v>
      </c>
      <c r="U133" s="19">
        <v>1.3521102671747853</v>
      </c>
      <c r="V133" s="19">
        <v>1.1498796849519619</v>
      </c>
      <c r="W133" s="19">
        <v>1.1257402246668207</v>
      </c>
      <c r="X133" s="19">
        <v>1.1161245060470133</v>
      </c>
      <c r="Y133" s="19">
        <v>1.1519831234000448</v>
      </c>
      <c r="Z133" s="19">
        <v>1.3053338026388475</v>
      </c>
      <c r="AA133" s="19">
        <v>1.5525379021563948</v>
      </c>
      <c r="AB133" s="19">
        <v>1.266971091895241</v>
      </c>
      <c r="AC133" s="19">
        <v>1.2492421106899716</v>
      </c>
      <c r="AD133" s="19">
        <v>1.2664702732171262</v>
      </c>
      <c r="AE133" s="19">
        <v>1.0876780051300834</v>
      </c>
      <c r="AF133" s="19">
        <v>0.95946842353265205</v>
      </c>
      <c r="AG133" s="20">
        <v>0.74551868424193846</v>
      </c>
    </row>
    <row r="134" spans="2:33" ht="16.5" thickBot="1" x14ac:dyDescent="0.35">
      <c r="B134" s="34" t="s">
        <v>42</v>
      </c>
      <c r="C134" s="18">
        <v>25.000767894453325</v>
      </c>
      <c r="D134" s="19">
        <v>28.081657996940038</v>
      </c>
      <c r="E134" s="19">
        <v>23.881578917317704</v>
      </c>
      <c r="F134" s="19">
        <v>23.380232182206765</v>
      </c>
      <c r="G134" s="19">
        <v>23.18052559892606</v>
      </c>
      <c r="H134" s="19">
        <v>23.925264732410355</v>
      </c>
      <c r="I134" s="19">
        <v>27.110168680355777</v>
      </c>
      <c r="J134" s="19">
        <v>32.244292092197249</v>
      </c>
      <c r="K134" s="19">
        <v>26.313422624142127</v>
      </c>
      <c r="L134" s="19">
        <v>25.945213611218328</v>
      </c>
      <c r="M134" s="19">
        <v>26.303021239596255</v>
      </c>
      <c r="N134" s="19">
        <v>22.589726956720639</v>
      </c>
      <c r="O134" s="19">
        <v>19.926972512977898</v>
      </c>
      <c r="P134" s="20">
        <v>15.483501034982201</v>
      </c>
      <c r="S134" s="34" t="s">
        <v>31</v>
      </c>
      <c r="T134" s="18">
        <v>5.2715929184657782</v>
      </c>
      <c r="U134" s="19">
        <v>5.9212209025103624</v>
      </c>
      <c r="V134" s="19">
        <v>5.0356038196028567</v>
      </c>
      <c r="W134" s="19">
        <v>4.9298912307070131</v>
      </c>
      <c r="X134" s="19">
        <v>4.8877816517277557</v>
      </c>
      <c r="Y134" s="19">
        <v>5.0448152900045686</v>
      </c>
      <c r="Z134" s="19">
        <v>5.7163753464341838</v>
      </c>
      <c r="AA134" s="19">
        <v>6.7989424393592577</v>
      </c>
      <c r="AB134" s="19">
        <v>5.5483756719648545</v>
      </c>
      <c r="AC134" s="19">
        <v>5.4707361357218494</v>
      </c>
      <c r="AD134" s="19">
        <v>5.5461824647263525</v>
      </c>
      <c r="AE134" s="19">
        <v>4.7632074805807854</v>
      </c>
      <c r="AF134" s="19">
        <v>4.2017464275240215</v>
      </c>
      <c r="AG134" s="20">
        <v>3.2648082952355462</v>
      </c>
    </row>
    <row r="135" spans="2:33" x14ac:dyDescent="0.3">
      <c r="B135" s="33" t="s">
        <v>43</v>
      </c>
      <c r="C135" s="18">
        <v>12.830965656039202</v>
      </c>
      <c r="D135" s="19">
        <v>14.412148892567245</v>
      </c>
      <c r="E135" s="19">
        <v>12.256572285848728</v>
      </c>
      <c r="F135" s="19">
        <v>11.999269679499466</v>
      </c>
      <c r="G135" s="19">
        <v>11.896775695227559</v>
      </c>
      <c r="H135" s="19">
        <v>12.278992844908208</v>
      </c>
      <c r="I135" s="19">
        <v>13.913558364911205</v>
      </c>
      <c r="J135" s="19">
        <v>16.548507877234783</v>
      </c>
      <c r="K135" s="19">
        <v>13.50465007349308</v>
      </c>
      <c r="L135" s="19">
        <v>13.315676789991755</v>
      </c>
      <c r="M135" s="19">
        <v>13.499311845145584</v>
      </c>
      <c r="N135" s="19">
        <v>11.593564325089837</v>
      </c>
      <c r="O135" s="19">
        <v>10.226977868131096</v>
      </c>
      <c r="P135" s="20">
        <v>7.9464867180811929</v>
      </c>
      <c r="S135" s="33" t="s">
        <v>30</v>
      </c>
      <c r="T135" s="18">
        <v>6.1899112059513692</v>
      </c>
      <c r="U135" s="19">
        <v>6.9527052229270696</v>
      </c>
      <c r="V135" s="19">
        <v>5.9128125016077311</v>
      </c>
      <c r="W135" s="19">
        <v>5.7886846433422736</v>
      </c>
      <c r="X135" s="19">
        <v>5.7392395213776091</v>
      </c>
      <c r="Y135" s="19">
        <v>5.9236286220375014</v>
      </c>
      <c r="Z135" s="19">
        <v>6.7121753067031324</v>
      </c>
      <c r="AA135" s="19">
        <v>7.983326983878035</v>
      </c>
      <c r="AB135" s="19">
        <v>6.5149098721982748</v>
      </c>
      <c r="AC135" s="19">
        <v>6.423745428575927</v>
      </c>
      <c r="AD135" s="19">
        <v>6.5123346054292819</v>
      </c>
      <c r="AE135" s="19">
        <v>5.5929643688988122</v>
      </c>
      <c r="AF135" s="19">
        <v>4.9336960760366262</v>
      </c>
      <c r="AG135" s="20">
        <v>3.8335421123228524</v>
      </c>
    </row>
    <row r="136" spans="2:33" ht="16.5" thickBot="1" x14ac:dyDescent="0.35">
      <c r="B136" s="34" t="s">
        <v>44</v>
      </c>
      <c r="C136" s="18">
        <v>8.9097372782699988</v>
      </c>
      <c r="D136" s="19">
        <v>10.007700409333227</v>
      </c>
      <c r="E136" s="19">
        <v>8.5108823393692443</v>
      </c>
      <c r="F136" s="19">
        <v>8.3322131195270845</v>
      </c>
      <c r="G136" s="19">
        <v>8.2610419780131963</v>
      </c>
      <c r="H136" s="19">
        <v>8.5264510265754083</v>
      </c>
      <c r="I136" s="19">
        <v>9.6614824605104523</v>
      </c>
      <c r="J136" s="19">
        <v>11.491173890263353</v>
      </c>
      <c r="K136" s="19">
        <v>9.3775392605123322</v>
      </c>
      <c r="L136" s="19">
        <v>9.2463174683460991</v>
      </c>
      <c r="M136" s="19">
        <v>9.3738324302251499</v>
      </c>
      <c r="N136" s="19">
        <v>8.0504940177012738</v>
      </c>
      <c r="O136" s="19">
        <v>7.1015454641827525</v>
      </c>
      <c r="P136" s="20">
        <v>5.5179875654987187</v>
      </c>
      <c r="S136" s="34" t="s">
        <v>29</v>
      </c>
      <c r="T136" s="18">
        <v>2.579150840634548</v>
      </c>
      <c r="U136" s="19">
        <v>2.8969842900420835</v>
      </c>
      <c r="V136" s="19">
        <v>2.463692099391297</v>
      </c>
      <c r="W136" s="19">
        <v>2.4119717338901383</v>
      </c>
      <c r="X136" s="19">
        <v>2.3913694306199673</v>
      </c>
      <c r="Y136" s="19">
        <v>2.4681988532316472</v>
      </c>
      <c r="Z136" s="19">
        <v>2.7967626689257301</v>
      </c>
      <c r="AA136" s="19">
        <v>3.3264135488297133</v>
      </c>
      <c r="AB136" s="19">
        <v>2.7145680631707769</v>
      </c>
      <c r="AC136" s="19">
        <v>2.6765825665163989</v>
      </c>
      <c r="AD136" s="19">
        <v>2.7134950265421223</v>
      </c>
      <c r="AE136" s="19">
        <v>2.3304209501123778</v>
      </c>
      <c r="AF136" s="19">
        <v>2.0557235731767629</v>
      </c>
      <c r="AG136" s="20">
        <v>1.5973223254154552</v>
      </c>
    </row>
    <row r="137" spans="2:33" x14ac:dyDescent="0.3">
      <c r="B137" s="33" t="s">
        <v>45</v>
      </c>
      <c r="C137" s="18">
        <v>45.054195030483285</v>
      </c>
      <c r="D137" s="19">
        <v>50.606305434888817</v>
      </c>
      <c r="E137" s="19">
        <v>43.037290643197537</v>
      </c>
      <c r="F137" s="19">
        <v>42.133807451123452</v>
      </c>
      <c r="G137" s="19">
        <v>41.773913731459082</v>
      </c>
      <c r="H137" s="19">
        <v>43.116017394374126</v>
      </c>
      <c r="I137" s="19">
        <v>48.855572444438188</v>
      </c>
      <c r="J137" s="19">
        <v>58.107840154143027</v>
      </c>
      <c r="K137" s="19">
        <v>47.419746458693879</v>
      </c>
      <c r="L137" s="19">
        <v>46.756192413062706</v>
      </c>
      <c r="M137" s="19">
        <v>47.401001994128023</v>
      </c>
      <c r="N137" s="19">
        <v>40.709228144118654</v>
      </c>
      <c r="O137" s="19">
        <v>35.910645215260388</v>
      </c>
      <c r="P137" s="20">
        <v>27.903009952728166</v>
      </c>
      <c r="S137" s="33" t="s">
        <v>28</v>
      </c>
      <c r="T137" s="18">
        <v>6.2635462286316788</v>
      </c>
      <c r="U137" s="19">
        <v>7.0354144233898346</v>
      </c>
      <c r="V137" s="19">
        <v>5.9831511653096747</v>
      </c>
      <c r="W137" s="19">
        <v>5.8575466852713793</v>
      </c>
      <c r="X137" s="19">
        <v>5.8075133654220998</v>
      </c>
      <c r="Y137" s="19">
        <v>5.9940959540267045</v>
      </c>
      <c r="Z137" s="19">
        <v>6.7920231695396938</v>
      </c>
      <c r="AA137" s="19">
        <v>8.0782964339982541</v>
      </c>
      <c r="AB137" s="19">
        <v>6.5924110705576719</v>
      </c>
      <c r="AC137" s="19">
        <v>6.5001621370855638</v>
      </c>
      <c r="AD137" s="19">
        <v>6.5898051684821892</v>
      </c>
      <c r="AE137" s="19">
        <v>5.6594981275346479</v>
      </c>
      <c r="AF137" s="19">
        <v>4.9923871962109212</v>
      </c>
      <c r="AG137" s="20">
        <v>3.8791458295644521</v>
      </c>
    </row>
    <row r="138" spans="2:33" ht="16.5" thickBot="1" x14ac:dyDescent="0.35">
      <c r="B138" s="34" t="s">
        <v>46</v>
      </c>
      <c r="C138" s="18">
        <v>23.128493467658412</v>
      </c>
      <c r="D138" s="19">
        <v>25.978659786979602</v>
      </c>
      <c r="E138" s="19">
        <v>22.093119072118366</v>
      </c>
      <c r="F138" s="19">
        <v>21.629317530621805</v>
      </c>
      <c r="G138" s="19">
        <v>21.444566709112802</v>
      </c>
      <c r="H138" s="19">
        <v>22.133533314323461</v>
      </c>
      <c r="I138" s="19">
        <v>25.079924019847262</v>
      </c>
      <c r="J138" s="19">
        <v>29.8295597228079</v>
      </c>
      <c r="K138" s="19">
        <v>24.342845221535296</v>
      </c>
      <c r="L138" s="19">
        <v>24.002210894378077</v>
      </c>
      <c r="M138" s="19">
        <v>24.333222782915037</v>
      </c>
      <c r="N138" s="19">
        <v>20.898012195482</v>
      </c>
      <c r="O138" s="19">
        <v>18.434667908695282</v>
      </c>
      <c r="P138" s="20">
        <v>14.323962130119948</v>
      </c>
      <c r="S138" s="34" t="s">
        <v>27</v>
      </c>
      <c r="T138" s="18">
        <v>4.011801471106418</v>
      </c>
      <c r="U138" s="19">
        <v>4.5061830636100462</v>
      </c>
      <c r="V138" s="19">
        <v>3.8322084280497317</v>
      </c>
      <c r="W138" s="19">
        <v>3.7517587563459003</v>
      </c>
      <c r="X138" s="19">
        <v>3.7197124140904316</v>
      </c>
      <c r="Y138" s="19">
        <v>3.8392185654181152</v>
      </c>
      <c r="Z138" s="19">
        <v>4.3502909611798</v>
      </c>
      <c r="AA138" s="19">
        <v>5.1741490099974605</v>
      </c>
      <c r="AB138" s="19">
        <v>4.2224394082230878</v>
      </c>
      <c r="AC138" s="19">
        <v>4.1633539646895699</v>
      </c>
      <c r="AD138" s="19">
        <v>4.2207703278972826</v>
      </c>
      <c r="AE138" s="19">
        <v>3.6249086515846725</v>
      </c>
      <c r="AF138" s="19">
        <v>3.1976240881784306</v>
      </c>
      <c r="AG138" s="20">
        <v>2.484592972994264</v>
      </c>
    </row>
    <row r="139" spans="2:33" x14ac:dyDescent="0.3">
      <c r="B139" s="33" t="s">
        <v>47</v>
      </c>
      <c r="C139" s="18">
        <v>22.629954532896225</v>
      </c>
      <c r="D139" s="19">
        <v>25.418684992475125</v>
      </c>
      <c r="E139" s="19">
        <v>21.616897823069447</v>
      </c>
      <c r="F139" s="19">
        <v>21.163093609187939</v>
      </c>
      <c r="G139" s="19">
        <v>20.982325125650075</v>
      </c>
      <c r="H139" s="19">
        <v>21.656440928843352</v>
      </c>
      <c r="I139" s="19">
        <v>24.539321640264898</v>
      </c>
      <c r="J139" s="19">
        <v>29.186578071217461</v>
      </c>
      <c r="K139" s="19">
        <v>23.818130711150296</v>
      </c>
      <c r="L139" s="19">
        <v>23.484838819627367</v>
      </c>
      <c r="M139" s="19">
        <v>23.808715685966032</v>
      </c>
      <c r="N139" s="19">
        <v>20.447551695183897</v>
      </c>
      <c r="O139" s="19">
        <v>18.037305248012391</v>
      </c>
      <c r="P139" s="20">
        <v>14.015206489294938</v>
      </c>
      <c r="S139" s="33" t="s">
        <v>26</v>
      </c>
      <c r="T139" s="18">
        <v>8.0210332915973552</v>
      </c>
      <c r="U139" s="19">
        <v>9.0094798138852283</v>
      </c>
      <c r="V139" s="19">
        <v>7.6619622389363986</v>
      </c>
      <c r="W139" s="19">
        <v>7.5011144253838129</v>
      </c>
      <c r="X139" s="19">
        <v>7.4370422672881773</v>
      </c>
      <c r="Y139" s="19">
        <v>7.6759780235198178</v>
      </c>
      <c r="Z139" s="19">
        <v>8.697795461482503</v>
      </c>
      <c r="AA139" s="19">
        <v>10.34498385919113</v>
      </c>
      <c r="AB139" s="19">
        <v>8.4421742474134582</v>
      </c>
      <c r="AC139" s="19">
        <v>8.3240412059246314</v>
      </c>
      <c r="AD139" s="19">
        <v>8.4388371558459774</v>
      </c>
      <c r="AE139" s="19">
        <v>7.2474954662552564</v>
      </c>
      <c r="AF139" s="19">
        <v>6.3932000249801186</v>
      </c>
      <c r="AG139" s="20">
        <v>4.9675945073522305</v>
      </c>
    </row>
    <row r="140" spans="2:33" ht="16.5" thickBot="1" x14ac:dyDescent="0.35">
      <c r="B140" s="34" t="s">
        <v>48</v>
      </c>
      <c r="C140" s="18">
        <v>12.428682701556825</v>
      </c>
      <c r="D140" s="19">
        <v>13.960291877876148</v>
      </c>
      <c r="E140" s="19">
        <v>11.872298004149803</v>
      </c>
      <c r="F140" s="19">
        <v>11.623062479846658</v>
      </c>
      <c r="G140" s="19">
        <v>11.523781939045406</v>
      </c>
      <c r="H140" s="19">
        <v>11.894015622450075</v>
      </c>
      <c r="I140" s="19">
        <v>13.477333413770054</v>
      </c>
      <c r="J140" s="19">
        <v>16.029670650202259</v>
      </c>
      <c r="K140" s="19">
        <v>13.081245422865056</v>
      </c>
      <c r="L140" s="19">
        <v>12.898196925762747</v>
      </c>
      <c r="M140" s="19">
        <v>13.076074561364992</v>
      </c>
      <c r="N140" s="19">
        <v>11.230077005841698</v>
      </c>
      <c r="O140" s="19">
        <v>9.9063364618249974</v>
      </c>
      <c r="P140" s="20">
        <v>7.6973444289971242</v>
      </c>
      <c r="S140" s="34" t="s">
        <v>50</v>
      </c>
      <c r="T140" s="18">
        <v>10.913560610017395</v>
      </c>
      <c r="U140" s="19">
        <v>12.258458535082775</v>
      </c>
      <c r="V140" s="19">
        <v>10.42500214702943</v>
      </c>
      <c r="W140" s="19">
        <v>10.206149750040398</v>
      </c>
      <c r="X140" s="19">
        <v>10.118972031737712</v>
      </c>
      <c r="Y140" s="19">
        <v>10.444072272908143</v>
      </c>
      <c r="Z140" s="19">
        <v>11.834375259589505</v>
      </c>
      <c r="AA140" s="19">
        <v>14.075569100954368</v>
      </c>
      <c r="AB140" s="19">
        <v>11.486572487611085</v>
      </c>
      <c r="AC140" s="19">
        <v>11.325838569490511</v>
      </c>
      <c r="AD140" s="19">
        <v>11.482031981449486</v>
      </c>
      <c r="AE140" s="19">
        <v>9.861071281758937</v>
      </c>
      <c r="AF140" s="19">
        <v>8.6987017043898014</v>
      </c>
      <c r="AG140" s="20">
        <v>6.7589974721550563</v>
      </c>
    </row>
    <row r="141" spans="2:33" x14ac:dyDescent="0.3">
      <c r="B141" s="33" t="s">
        <v>49</v>
      </c>
      <c r="C141" s="18">
        <v>20.789277093339159</v>
      </c>
      <c r="D141" s="19">
        <v>23.351177523962829</v>
      </c>
      <c r="E141" s="19">
        <v>19.858620488561616</v>
      </c>
      <c r="F141" s="19">
        <v>19.441727845901049</v>
      </c>
      <c r="G141" s="19">
        <v>19.275662726832934</v>
      </c>
      <c r="H141" s="19">
        <v>19.894947233357765</v>
      </c>
      <c r="I141" s="19">
        <v>22.54333991349608</v>
      </c>
      <c r="J141" s="19">
        <v>26.812597349538773</v>
      </c>
      <c r="K141" s="19">
        <v>21.880809282213928</v>
      </c>
      <c r="L141" s="19">
        <v>21.574626718932102</v>
      </c>
      <c r="M141" s="19">
        <v>21.872160057262466</v>
      </c>
      <c r="N141" s="19">
        <v>18.784386749589778</v>
      </c>
      <c r="O141" s="19">
        <v>16.570185162014962</v>
      </c>
      <c r="P141" s="20">
        <v>12.875236262749489</v>
      </c>
      <c r="S141" s="34" t="s">
        <v>49</v>
      </c>
      <c r="T141" s="18">
        <v>21.800803374180408</v>
      </c>
      <c r="U141" s="19">
        <v>24.487356028295999</v>
      </c>
      <c r="V141" s="19">
        <v>20.824864597735985</v>
      </c>
      <c r="W141" s="19">
        <v>20.387687562191179</v>
      </c>
      <c r="X141" s="19">
        <v>20.213542353011508</v>
      </c>
      <c r="Y141" s="19">
        <v>20.862958862244035</v>
      </c>
      <c r="Z141" s="19">
        <v>23.640212146140712</v>
      </c>
      <c r="AA141" s="19">
        <v>28.117195232134826</v>
      </c>
      <c r="AB141" s="19">
        <v>22.945445322017637</v>
      </c>
      <c r="AC141" s="19">
        <v>22.624365092592615</v>
      </c>
      <c r="AD141" s="19">
        <v>22.936375259039529</v>
      </c>
      <c r="AE141" s="19">
        <v>19.698362775854974</v>
      </c>
      <c r="AF141" s="19">
        <v>17.376426653459323</v>
      </c>
      <c r="AG141" s="20">
        <v>13.501695749211581</v>
      </c>
    </row>
    <row r="142" spans="2:33" x14ac:dyDescent="0.3">
      <c r="B142" s="34" t="s">
        <v>50</v>
      </c>
      <c r="C142" s="18">
        <v>12.115730138654873</v>
      </c>
      <c r="D142" s="19">
        <v>13.6087736014064</v>
      </c>
      <c r="E142" s="19">
        <v>11.573355133279909</v>
      </c>
      <c r="F142" s="19">
        <v>11.330395326039449</v>
      </c>
      <c r="G142" s="19">
        <v>11.233614655935368</v>
      </c>
      <c r="H142" s="19">
        <v>11.594525904865176</v>
      </c>
      <c r="I142" s="19">
        <v>13.137975966629249</v>
      </c>
      <c r="J142" s="19">
        <v>15.626045693888377</v>
      </c>
      <c r="K142" s="19">
        <v>12.751861418193167</v>
      </c>
      <c r="L142" s="19">
        <v>12.573422057688767</v>
      </c>
      <c r="M142" s="19">
        <v>12.746820758291914</v>
      </c>
      <c r="N142" s="19">
        <v>10.947305173544121</v>
      </c>
      <c r="O142" s="19">
        <v>9.6568962388230162</v>
      </c>
      <c r="P142" s="20">
        <v>7.5035263290071743</v>
      </c>
      <c r="S142" s="34" t="s">
        <v>48</v>
      </c>
      <c r="T142" s="18">
        <v>1.9440654240785564</v>
      </c>
      <c r="U142" s="19">
        <v>2.1836361424227348</v>
      </c>
      <c r="V142" s="19">
        <v>1.8570370334849247</v>
      </c>
      <c r="W142" s="19">
        <v>1.8180521968063648</v>
      </c>
      <c r="X142" s="19">
        <v>1.8025229672580589</v>
      </c>
      <c r="Y142" s="19">
        <v>1.8604340524486165</v>
      </c>
      <c r="Z142" s="19">
        <v>2.1080929111825384</v>
      </c>
      <c r="AA142" s="19">
        <v>2.507323520820238</v>
      </c>
      <c r="AB142" s="19">
        <v>2.0461377557971088</v>
      </c>
      <c r="AC142" s="19">
        <v>2.01750573881742</v>
      </c>
      <c r="AD142" s="19">
        <v>2.0453289417581351</v>
      </c>
      <c r="AE142" s="19">
        <v>1.7565823298443204</v>
      </c>
      <c r="AF142" s="19">
        <v>1.5495259358669071</v>
      </c>
      <c r="AG142" s="20">
        <v>1.2040005784170988</v>
      </c>
    </row>
    <row r="143" spans="2:33" x14ac:dyDescent="0.3">
      <c r="B143" s="34" t="s">
        <v>26</v>
      </c>
      <c r="C143" s="18">
        <v>19.150372539339717</v>
      </c>
      <c r="D143" s="19">
        <v>21.510307780707837</v>
      </c>
      <c r="E143" s="19">
        <v>18.293083437478774</v>
      </c>
      <c r="F143" s="19">
        <v>17.909056163225081</v>
      </c>
      <c r="G143" s="19">
        <v>17.756082643190418</v>
      </c>
      <c r="H143" s="19">
        <v>18.326546394986355</v>
      </c>
      <c r="I143" s="19">
        <v>20.766155344705872</v>
      </c>
      <c r="J143" s="19">
        <v>24.698849588930404</v>
      </c>
      <c r="K143" s="19">
        <v>20.155854738734238</v>
      </c>
      <c r="L143" s="19">
        <v>19.873809811170325</v>
      </c>
      <c r="M143" s="19">
        <v>20.147887367899099</v>
      </c>
      <c r="N143" s="19">
        <v>17.303535979754532</v>
      </c>
      <c r="O143" s="19">
        <v>15.26388904595899</v>
      </c>
      <c r="P143" s="20">
        <v>11.860228225187678</v>
      </c>
      <c r="S143" s="34" t="s">
        <v>47</v>
      </c>
      <c r="T143" s="18">
        <v>17.177045188034761</v>
      </c>
      <c r="U143" s="19">
        <v>19.293803710540956</v>
      </c>
      <c r="V143" s="19">
        <v>16.408094421587538</v>
      </c>
      <c r="W143" s="19">
        <v>16.063638780855605</v>
      </c>
      <c r="X143" s="19">
        <v>15.926428235169855</v>
      </c>
      <c r="Y143" s="19">
        <v>16.438109228456295</v>
      </c>
      <c r="Z143" s="19">
        <v>18.626331576840489</v>
      </c>
      <c r="AA143" s="19">
        <v>22.153786022178299</v>
      </c>
      <c r="AB143" s="19">
        <v>18.07891867061505</v>
      </c>
      <c r="AC143" s="19">
        <v>17.825936727006951</v>
      </c>
      <c r="AD143" s="19">
        <v>18.071772288027251</v>
      </c>
      <c r="AE143" s="19">
        <v>15.520513704182848</v>
      </c>
      <c r="AF143" s="19">
        <v>13.691039761706188</v>
      </c>
      <c r="AG143" s="20">
        <v>10.638105120198263</v>
      </c>
    </row>
    <row r="144" spans="2:33" x14ac:dyDescent="0.3">
      <c r="B144" s="34" t="s">
        <v>27</v>
      </c>
      <c r="C144" s="18">
        <v>9.6526005426709087</v>
      </c>
      <c r="D144" s="19">
        <v>10.842108065028672</v>
      </c>
      <c r="E144" s="19">
        <v>9.2204904501466149</v>
      </c>
      <c r="F144" s="19">
        <v>9.0269244049823865</v>
      </c>
      <c r="G144" s="19">
        <v>8.9498192583609519</v>
      </c>
      <c r="H144" s="19">
        <v>9.2373572009700524</v>
      </c>
      <c r="I144" s="19">
        <v>10.467023653859815</v>
      </c>
      <c r="J144" s="19">
        <v>12.449268464919211</v>
      </c>
      <c r="K144" s="19">
        <v>10.159406245984714</v>
      </c>
      <c r="L144" s="19">
        <v>10.017243631901446</v>
      </c>
      <c r="M144" s="19">
        <v>10.155390352931514</v>
      </c>
      <c r="N144" s="19">
        <v>8.7217165329392063</v>
      </c>
      <c r="O144" s="19">
        <v>7.6936479113200713</v>
      </c>
      <c r="P144" s="20">
        <v>5.9780583989931406</v>
      </c>
      <c r="S144" s="34" t="s">
        <v>46</v>
      </c>
      <c r="T144" s="18">
        <v>5.3701903023002995</v>
      </c>
      <c r="U144" s="19">
        <v>6.0319686212973647</v>
      </c>
      <c r="V144" s="19">
        <v>5.1297873748050788</v>
      </c>
      <c r="W144" s="19">
        <v>5.0220975875813831</v>
      </c>
      <c r="X144" s="19">
        <v>4.9792004109279606</v>
      </c>
      <c r="Y144" s="19">
        <v>5.1391711321980136</v>
      </c>
      <c r="Z144" s="19">
        <v>5.8232917307020724</v>
      </c>
      <c r="AA144" s="19">
        <v>6.9261066471671358</v>
      </c>
      <c r="AB144" s="19">
        <v>5.6521498696785226</v>
      </c>
      <c r="AC144" s="19">
        <v>5.5730582002237758</v>
      </c>
      <c r="AD144" s="19">
        <v>5.6499156417278238</v>
      </c>
      <c r="AE144" s="19">
        <v>4.8522962633282534</v>
      </c>
      <c r="AF144" s="19">
        <v>4.2803339079492906</v>
      </c>
      <c r="AG144" s="20">
        <v>3.3258717274106449</v>
      </c>
    </row>
    <row r="145" spans="2:33" x14ac:dyDescent="0.3">
      <c r="B145" s="34" t="s">
        <v>28</v>
      </c>
      <c r="C145" s="18">
        <v>80.488195504350514</v>
      </c>
      <c r="D145" s="19">
        <v>90.406902239409831</v>
      </c>
      <c r="E145" s="19">
        <v>76.885046129967023</v>
      </c>
      <c r="F145" s="19">
        <v>75.270995945531311</v>
      </c>
      <c r="G145" s="19">
        <v>74.628054793224962</v>
      </c>
      <c r="H145" s="19">
        <v>77.025689507034031</v>
      </c>
      <c r="I145" s="19">
        <v>87.27926142558627</v>
      </c>
      <c r="J145" s="19">
        <v>103.80820688279522</v>
      </c>
      <c r="K145" s="19">
        <v>84.71419412003074</v>
      </c>
      <c r="L145" s="19">
        <v>83.528771370465932</v>
      </c>
      <c r="M145" s="19">
        <v>84.680707601681462</v>
      </c>
      <c r="N145" s="19">
        <v>72.726020550985368</v>
      </c>
      <c r="O145" s="19">
        <v>64.153471853567439</v>
      </c>
      <c r="P145" s="20">
        <v>49.848031214751281</v>
      </c>
      <c r="S145" s="34" t="s">
        <v>45</v>
      </c>
      <c r="T145" s="18">
        <v>3.2778796126778214</v>
      </c>
      <c r="U145" s="19">
        <v>3.6818186796087455</v>
      </c>
      <c r="V145" s="19">
        <v>3.1311414506191868</v>
      </c>
      <c r="W145" s="19">
        <v>3.0654092999572331</v>
      </c>
      <c r="X145" s="19">
        <v>3.0392255386976998</v>
      </c>
      <c r="Y145" s="19">
        <v>3.1368691483947098</v>
      </c>
      <c r="Z145" s="19">
        <v>3.5544455909816408</v>
      </c>
      <c r="AA145" s="19">
        <v>4.2275864533621421</v>
      </c>
      <c r="AB145" s="19">
        <v>3.4499832934566279</v>
      </c>
      <c r="AC145" s="19">
        <v>3.4017069836343641</v>
      </c>
      <c r="AD145" s="19">
        <v>3.4486195558910278</v>
      </c>
      <c r="AE145" s="19">
        <v>2.961765244971581</v>
      </c>
      <c r="AF145" s="19">
        <v>2.6126484281778044</v>
      </c>
      <c r="AG145" s="20">
        <v>2.030059740153189</v>
      </c>
    </row>
    <row r="146" spans="2:33" x14ac:dyDescent="0.3">
      <c r="B146" s="34" t="s">
        <v>29</v>
      </c>
      <c r="C146" s="18">
        <v>100.58385749299438</v>
      </c>
      <c r="D146" s="19">
        <v>112.97898920768273</v>
      </c>
      <c r="E146" s="19">
        <v>96.081102015275036</v>
      </c>
      <c r="F146" s="19">
        <v>94.064068427672154</v>
      </c>
      <c r="G146" s="19">
        <v>93.260602766220359</v>
      </c>
      <c r="H146" s="19">
        <v>96.256860128717619</v>
      </c>
      <c r="I146" s="19">
        <v>109.07046354207878</v>
      </c>
      <c r="J146" s="19">
        <v>129.72622658856824</v>
      </c>
      <c r="K146" s="19">
        <v>105.86497033024511</v>
      </c>
      <c r="L146" s="19">
        <v>104.38358051694341</v>
      </c>
      <c r="M146" s="19">
        <v>105.82312316037785</v>
      </c>
      <c r="N146" s="19">
        <v>90.883683517758868</v>
      </c>
      <c r="O146" s="19">
        <v>80.170808031735163</v>
      </c>
      <c r="P146" s="20">
        <v>62.293697064433118</v>
      </c>
      <c r="S146" s="34" t="s">
        <v>44</v>
      </c>
      <c r="T146" s="18">
        <v>3.5106374128972964</v>
      </c>
      <c r="U146" s="19">
        <v>3.9432596469213346</v>
      </c>
      <c r="V146" s="19">
        <v>3.3534795723132769</v>
      </c>
      <c r="W146" s="19">
        <v>3.2830798704903237</v>
      </c>
      <c r="X146" s="19">
        <v>3.255036835739272</v>
      </c>
      <c r="Y146" s="19">
        <v>3.3596139861650691</v>
      </c>
      <c r="Z146" s="19">
        <v>3.8068419674552807</v>
      </c>
      <c r="AA146" s="19">
        <v>4.5277816525135703</v>
      </c>
      <c r="AB146" s="19">
        <v>3.6949619433963967</v>
      </c>
      <c r="AC146" s="19">
        <v>3.6432575980741455</v>
      </c>
      <c r="AD146" s="19">
        <v>3.6935013686697795</v>
      </c>
      <c r="AE146" s="19">
        <v>3.1720761912674105</v>
      </c>
      <c r="AF146" s="19">
        <v>2.7981690612533865</v>
      </c>
      <c r="AG146" s="20">
        <v>2.1742115380424845</v>
      </c>
    </row>
    <row r="147" spans="2:33" x14ac:dyDescent="0.3">
      <c r="B147" s="34" t="s">
        <v>30</v>
      </c>
      <c r="C147" s="18">
        <v>104.948521201707</v>
      </c>
      <c r="D147" s="19">
        <v>117.8815183642738</v>
      </c>
      <c r="E147" s="19">
        <v>100.25037638505543</v>
      </c>
      <c r="F147" s="19">
        <v>98.145817089863939</v>
      </c>
      <c r="G147" s="19">
        <v>97.307486416260687</v>
      </c>
      <c r="H147" s="19">
        <v>100.43376121990613</v>
      </c>
      <c r="I147" s="19">
        <v>113.80338894164132</v>
      </c>
      <c r="J147" s="19">
        <v>135.35547334219157</v>
      </c>
      <c r="K147" s="19">
        <v>110.45879885841168</v>
      </c>
      <c r="L147" s="19">
        <v>108.91312667895572</v>
      </c>
      <c r="M147" s="19">
        <v>110.41513580249486</v>
      </c>
      <c r="N147" s="19">
        <v>94.827424840184406</v>
      </c>
      <c r="O147" s="19">
        <v>83.64968252547439</v>
      </c>
      <c r="P147" s="20">
        <v>64.996825037802054</v>
      </c>
      <c r="S147" s="34" t="s">
        <v>43</v>
      </c>
      <c r="T147" s="18">
        <v>0.93365436581217431</v>
      </c>
      <c r="U147" s="19">
        <v>1.0487102915708553</v>
      </c>
      <c r="V147" s="19">
        <v>0.89185822262637382</v>
      </c>
      <c r="W147" s="19">
        <v>0.87313541499109881</v>
      </c>
      <c r="X147" s="19">
        <v>0.86567736713638355</v>
      </c>
      <c r="Y147" s="19">
        <v>0.89348967059459272</v>
      </c>
      <c r="Z147" s="19">
        <v>1.0124299962776049</v>
      </c>
      <c r="AA147" s="19">
        <v>1.204163976542578</v>
      </c>
      <c r="AB147" s="19">
        <v>0.9826754928572301</v>
      </c>
      <c r="AC147" s="19">
        <v>0.96892471712509887</v>
      </c>
      <c r="AD147" s="19">
        <v>0.98228705286479701</v>
      </c>
      <c r="AE147" s="19">
        <v>0.843613975566184</v>
      </c>
      <c r="AF147" s="19">
        <v>0.74417333750331305</v>
      </c>
      <c r="AG147" s="20">
        <v>0.57823177273589721</v>
      </c>
    </row>
    <row r="148" spans="2:33" x14ac:dyDescent="0.3">
      <c r="B148" s="34" t="s">
        <v>31</v>
      </c>
      <c r="C148" s="18">
        <v>43.94387939698936</v>
      </c>
      <c r="D148" s="19">
        <v>49.359163586283849</v>
      </c>
      <c r="E148" s="19">
        <v>41.976679603714246</v>
      </c>
      <c r="F148" s="19">
        <v>41.095461852451606</v>
      </c>
      <c r="G148" s="19">
        <v>40.744437354023326</v>
      </c>
      <c r="H148" s="19">
        <v>42.053466212745427</v>
      </c>
      <c r="I148" s="19">
        <v>47.651575661637978</v>
      </c>
      <c r="J148" s="19">
        <v>56.675830475398158</v>
      </c>
      <c r="K148" s="19">
        <v>46.251134173116853</v>
      </c>
      <c r="L148" s="19">
        <v>45.603932754139734</v>
      </c>
      <c r="M148" s="19">
        <v>46.232851647157048</v>
      </c>
      <c r="N148" s="19">
        <v>39.705989879506355</v>
      </c>
      <c r="O148" s="19">
        <v>35.02566323379606</v>
      </c>
      <c r="P148" s="20">
        <v>27.215368143766998</v>
      </c>
      <c r="S148" s="34" t="s">
        <v>42</v>
      </c>
      <c r="T148" s="18">
        <v>5.2344567915803744</v>
      </c>
      <c r="U148" s="19">
        <v>5.8795084231605479</v>
      </c>
      <c r="V148" s="19">
        <v>5.0001301354087779</v>
      </c>
      <c r="W148" s="19">
        <v>4.8951622466776357</v>
      </c>
      <c r="X148" s="19">
        <v>4.8533493117473876</v>
      </c>
      <c r="Y148" s="19">
        <v>5.009276714924769</v>
      </c>
      <c r="Z148" s="19">
        <v>5.6761059167811139</v>
      </c>
      <c r="AA148" s="19">
        <v>6.7510467856128971</v>
      </c>
      <c r="AB148" s="19">
        <v>5.5092897284656468</v>
      </c>
      <c r="AC148" s="19">
        <v>5.4321971296880029</v>
      </c>
      <c r="AD148" s="19">
        <v>5.5071119714380297</v>
      </c>
      <c r="AE148" s="19">
        <v>4.7296527125787389</v>
      </c>
      <c r="AF148" s="19">
        <v>4.1721469135087705</v>
      </c>
      <c r="AG148" s="20">
        <v>3.2418091113107605</v>
      </c>
    </row>
    <row r="149" spans="2:33" x14ac:dyDescent="0.3">
      <c r="B149" s="34" t="s">
        <v>32</v>
      </c>
      <c r="C149" s="18">
        <v>79.526985017652422</v>
      </c>
      <c r="D149" s="19">
        <v>89.327240036053425</v>
      </c>
      <c r="E149" s="19">
        <v>75.966865368834235</v>
      </c>
      <c r="F149" s="19">
        <v>74.372090581910101</v>
      </c>
      <c r="G149" s="19">
        <v>73.736827596247366</v>
      </c>
      <c r="H149" s="19">
        <v>76.105829146947954</v>
      </c>
      <c r="I149" s="19">
        <v>86.236950303714963</v>
      </c>
      <c r="J149" s="19">
        <v>102.56850289346086</v>
      </c>
      <c r="K149" s="19">
        <v>83.702515683831379</v>
      </c>
      <c r="L149" s="19">
        <v>82.531249554015744</v>
      </c>
      <c r="M149" s="19">
        <v>83.669429069994777</v>
      </c>
      <c r="N149" s="19">
        <v>71.857507930328481</v>
      </c>
      <c r="O149" s="19">
        <v>63.38733478815881</v>
      </c>
      <c r="P149" s="20">
        <v>49.252733357163173</v>
      </c>
      <c r="S149" s="34" t="s">
        <v>41</v>
      </c>
      <c r="T149" s="18">
        <v>7.7361280905385241</v>
      </c>
      <c r="U149" s="19">
        <v>8.6894652266749475</v>
      </c>
      <c r="V149" s="19">
        <v>7.389811156547033</v>
      </c>
      <c r="W149" s="19">
        <v>7.2346766192014025</v>
      </c>
      <c r="X149" s="19">
        <v>7.1728802889724381</v>
      </c>
      <c r="Y149" s="19">
        <v>7.4033291037846194</v>
      </c>
      <c r="Z149" s="19">
        <v>8.3888518285819629</v>
      </c>
      <c r="AA149" s="19">
        <v>9.9775324848849323</v>
      </c>
      <c r="AB149" s="19">
        <v>8.142310219439322</v>
      </c>
      <c r="AC149" s="19">
        <v>8.0283732355796698</v>
      </c>
      <c r="AD149" s="19">
        <v>8.1390916605732304</v>
      </c>
      <c r="AE149" s="19">
        <v>6.9900661453784174</v>
      </c>
      <c r="AF149" s="19">
        <v>6.1661150756588885</v>
      </c>
      <c r="AG149" s="20">
        <v>4.7911467280644233</v>
      </c>
    </row>
    <row r="150" spans="2:33" x14ac:dyDescent="0.3">
      <c r="B150" s="34" t="s">
        <v>33</v>
      </c>
      <c r="C150" s="18">
        <v>47.718469829590006</v>
      </c>
      <c r="D150" s="19">
        <v>53.598903663640819</v>
      </c>
      <c r="E150" s="19">
        <v>45.582296026268359</v>
      </c>
      <c r="F150" s="19">
        <v>44.625385456378929</v>
      </c>
      <c r="G150" s="19">
        <v>44.244209461734172</v>
      </c>
      <c r="H150" s="19">
        <v>45.665678275096901</v>
      </c>
      <c r="I150" s="19">
        <v>51.744641273025202</v>
      </c>
      <c r="J150" s="19">
        <v>61.544040802017392</v>
      </c>
      <c r="K150" s="19">
        <v>50.223907877723732</v>
      </c>
      <c r="L150" s="19">
        <v>49.521114637597485</v>
      </c>
      <c r="M150" s="19">
        <v>50.204054961335991</v>
      </c>
      <c r="N150" s="19">
        <v>43.116563810910122</v>
      </c>
      <c r="O150" s="19">
        <v>38.034217215646748</v>
      </c>
      <c r="P150" s="20">
        <v>29.553051334800994</v>
      </c>
      <c r="S150" s="34" t="s">
        <v>40</v>
      </c>
      <c r="T150" s="18">
        <v>17.89820371846433</v>
      </c>
      <c r="U150" s="19">
        <v>20.103831918418201</v>
      </c>
      <c r="V150" s="19">
        <v>17.096969436509443</v>
      </c>
      <c r="W150" s="19">
        <v>16.738052220986901</v>
      </c>
      <c r="X150" s="19">
        <v>16.595081047998669</v>
      </c>
      <c r="Y150" s="19">
        <v>17.12824438060062</v>
      </c>
      <c r="Z150" s="19">
        <v>19.408336733152534</v>
      </c>
      <c r="AA150" s="19">
        <v>23.08388730539167</v>
      </c>
      <c r="AB150" s="19">
        <v>18.837941324251563</v>
      </c>
      <c r="AC150" s="19">
        <v>18.574338224054511</v>
      </c>
      <c r="AD150" s="19">
        <v>18.83049490899176</v>
      </c>
      <c r="AE150" s="19">
        <v>16.172124661241817</v>
      </c>
      <c r="AF150" s="19">
        <v>14.265842354732053</v>
      </c>
      <c r="AG150" s="20">
        <v>11.084733755743883</v>
      </c>
    </row>
    <row r="151" spans="2:33" x14ac:dyDescent="0.3">
      <c r="B151" s="34" t="s">
        <v>34</v>
      </c>
      <c r="C151" s="18">
        <v>7.3078816363251757</v>
      </c>
      <c r="D151" s="19">
        <v>8.2084451829550282</v>
      </c>
      <c r="E151" s="19">
        <v>6.9807356619248635</v>
      </c>
      <c r="F151" s="19">
        <v>6.8341888592659874</v>
      </c>
      <c r="G151" s="19">
        <v>6.7758133694101703</v>
      </c>
      <c r="H151" s="19">
        <v>6.9935053003308232</v>
      </c>
      <c r="I151" s="19">
        <v>7.9244727479272496</v>
      </c>
      <c r="J151" s="19">
        <v>9.4252092996372294</v>
      </c>
      <c r="K151" s="19">
        <v>7.6915788665233098</v>
      </c>
      <c r="L151" s="19">
        <v>7.5839490571016466</v>
      </c>
      <c r="M151" s="19">
        <v>7.6885384764266531</v>
      </c>
      <c r="N151" s="19">
        <v>6.6031192119200428</v>
      </c>
      <c r="O151" s="19">
        <v>5.8247793471758076</v>
      </c>
      <c r="P151" s="20">
        <v>4.5259246978838643</v>
      </c>
      <c r="S151" s="34" t="s">
        <v>39</v>
      </c>
      <c r="T151" s="18">
        <v>64.747710441861813</v>
      </c>
      <c r="U151" s="19">
        <v>72.726688571700151</v>
      </c>
      <c r="V151" s="19">
        <v>61.849202518936053</v>
      </c>
      <c r="W151" s="19">
        <v>60.550800270934005</v>
      </c>
      <c r="X151" s="19">
        <v>60.033594396211193</v>
      </c>
      <c r="Y151" s="19">
        <v>61.962341304031668</v>
      </c>
      <c r="Z151" s="19">
        <v>70.210697493621481</v>
      </c>
      <c r="AA151" s="19">
        <v>83.507198522953729</v>
      </c>
      <c r="AB151" s="19">
        <v>68.147261555925269</v>
      </c>
      <c r="AC151" s="19">
        <v>67.1936632244051</v>
      </c>
      <c r="AD151" s="19">
        <v>68.120323749950131</v>
      </c>
      <c r="AE151" s="19">
        <v>58.503527016822872</v>
      </c>
      <c r="AF151" s="19">
        <v>51.607448687185403</v>
      </c>
      <c r="AG151" s="20">
        <v>40.099617974602886</v>
      </c>
    </row>
    <row r="152" spans="2:33" x14ac:dyDescent="0.3">
      <c r="B152" s="34" t="s">
        <v>35</v>
      </c>
      <c r="C152" s="18">
        <v>5.6884861630841801</v>
      </c>
      <c r="D152" s="19">
        <v>6.3894886599661618</v>
      </c>
      <c r="E152" s="19">
        <v>5.4338343445004478</v>
      </c>
      <c r="F152" s="19">
        <v>5.3197616897073638</v>
      </c>
      <c r="G152" s="19">
        <v>5.2743219599972555</v>
      </c>
      <c r="H152" s="19">
        <v>5.4437742853745341</v>
      </c>
      <c r="I152" s="19">
        <v>6.1684433081471983</v>
      </c>
      <c r="J152" s="19">
        <v>7.3366230261112326</v>
      </c>
      <c r="K152" s="19">
        <v>5.9871577198245785</v>
      </c>
      <c r="L152" s="19">
        <v>5.903378218171567</v>
      </c>
      <c r="M152" s="19">
        <v>5.9847910672355109</v>
      </c>
      <c r="N152" s="19">
        <v>5.1398960929381854</v>
      </c>
      <c r="O152" s="19">
        <v>4.534033030136742</v>
      </c>
      <c r="P152" s="20">
        <v>3.5229990440868324</v>
      </c>
      <c r="S152" s="34" t="s">
        <v>38</v>
      </c>
      <c r="T152" s="18">
        <v>128.17111487974512</v>
      </c>
      <c r="U152" s="19">
        <v>143.96587450172069</v>
      </c>
      <c r="V152" s="19">
        <v>122.43338316021584</v>
      </c>
      <c r="W152" s="19">
        <v>119.86313530815904</v>
      </c>
      <c r="X152" s="19">
        <v>118.83930213887501</v>
      </c>
      <c r="Y152" s="19">
        <v>122.65734666599671</v>
      </c>
      <c r="Z152" s="19">
        <v>138.98535273030774</v>
      </c>
      <c r="AA152" s="19">
        <v>165.30639712398479</v>
      </c>
      <c r="AB152" s="19">
        <v>134.9006849820183</v>
      </c>
      <c r="AC152" s="19">
        <v>133.01299257615088</v>
      </c>
      <c r="AD152" s="19">
        <v>134.84736033778475</v>
      </c>
      <c r="AE152" s="19">
        <v>115.81046234640974</v>
      </c>
      <c r="AF152" s="19">
        <v>102.1593534226226</v>
      </c>
      <c r="AG152" s="20">
        <v>79.379065406052845</v>
      </c>
    </row>
    <row r="153" spans="2:33" ht="16.5" thickBot="1" x14ac:dyDescent="0.35">
      <c r="B153" s="34" t="s">
        <v>36</v>
      </c>
      <c r="C153" s="21">
        <v>3.2479473939223</v>
      </c>
      <c r="D153" s="22">
        <v>3.6481978590911233</v>
      </c>
      <c r="E153" s="22">
        <v>3.1025491830777168</v>
      </c>
      <c r="F153" s="22">
        <v>3.037417270784883</v>
      </c>
      <c r="G153" s="22">
        <v>3.0114726086267418</v>
      </c>
      <c r="H153" s="22">
        <v>3.1082245779248101</v>
      </c>
      <c r="I153" s="22">
        <v>3.5219878879676658</v>
      </c>
      <c r="J153" s="22">
        <v>4.1889819109498792</v>
      </c>
      <c r="K153" s="22">
        <v>3.4184794962325817</v>
      </c>
      <c r="L153" s="22">
        <v>3.370644025378509</v>
      </c>
      <c r="M153" s="22">
        <v>3.4171282117451787</v>
      </c>
      <c r="N153" s="22">
        <v>2.9347196497422412</v>
      </c>
      <c r="O153" s="22">
        <v>2.5887908209670254</v>
      </c>
      <c r="P153" s="23">
        <v>2.0115220879483839</v>
      </c>
      <c r="S153" s="34" t="s">
        <v>37</v>
      </c>
      <c r="T153" s="21">
        <v>262.56845942289874</v>
      </c>
      <c r="U153" s="22">
        <v>294.92524827339906</v>
      </c>
      <c r="V153" s="22">
        <v>250.81427144074533</v>
      </c>
      <c r="W153" s="22">
        <v>245.54891957513388</v>
      </c>
      <c r="X153" s="22">
        <v>243.45151800211022</v>
      </c>
      <c r="Y153" s="22">
        <v>251.27307803484427</v>
      </c>
      <c r="Z153" s="22">
        <v>284.72226353796111</v>
      </c>
      <c r="AA153" s="22">
        <v>338.64296231111092</v>
      </c>
      <c r="AB153" s="22">
        <v>276.35450517891877</v>
      </c>
      <c r="AC153" s="22">
        <v>272.48742102865646</v>
      </c>
      <c r="AD153" s="22">
        <v>276.24526551365716</v>
      </c>
      <c r="AE153" s="22">
        <v>237.24670501524858</v>
      </c>
      <c r="AF153" s="22">
        <v>209.28135070826656</v>
      </c>
      <c r="AG153" s="23">
        <v>162.61416570849025</v>
      </c>
    </row>
  </sheetData>
  <mergeCells count="30">
    <mergeCell ref="B5:E5"/>
    <mergeCell ref="S5:V5"/>
    <mergeCell ref="C6:E6"/>
    <mergeCell ref="G6:I6"/>
    <mergeCell ref="T6:V6"/>
    <mergeCell ref="X6:Z6"/>
    <mergeCell ref="C27:P27"/>
    <mergeCell ref="T27:AG27"/>
    <mergeCell ref="C46:P46"/>
    <mergeCell ref="T46:AG46"/>
    <mergeCell ref="S68:V68"/>
    <mergeCell ref="C69:E69"/>
    <mergeCell ref="G69:I69"/>
    <mergeCell ref="T69:V69"/>
    <mergeCell ref="X69:Z69"/>
    <mergeCell ref="C99:P99"/>
    <mergeCell ref="T99:AG99"/>
    <mergeCell ref="C127:P127"/>
    <mergeCell ref="T127:AG127"/>
    <mergeCell ref="B68:E68"/>
    <mergeCell ref="S99:S100"/>
    <mergeCell ref="S127:S128"/>
    <mergeCell ref="B1:AG1"/>
    <mergeCell ref="B66:AG66"/>
    <mergeCell ref="B99:B100"/>
    <mergeCell ref="B127:B128"/>
    <mergeCell ref="B27:B28"/>
    <mergeCell ref="S27:S28"/>
    <mergeCell ref="B46:B47"/>
    <mergeCell ref="S46:S47"/>
  </mergeCells>
  <phoneticPr fontId="13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3914-2A15-4804-B29E-BDCC332227FF}">
  <dimension ref="B1:AG243"/>
  <sheetViews>
    <sheetView topLeftCell="A202" zoomScale="70" zoomScaleNormal="70" workbookViewId="0">
      <selection activeCell="S209" sqref="S209:S243"/>
    </sheetView>
  </sheetViews>
  <sheetFormatPr baseColWidth="10" defaultRowHeight="15.75" x14ac:dyDescent="0.3"/>
  <cols>
    <col min="2" max="2" width="36.7109375" style="2" customWidth="1"/>
    <col min="3" max="16" width="11.42578125" style="2"/>
    <col min="19" max="19" width="36.7109375" customWidth="1"/>
  </cols>
  <sheetData>
    <row r="1" spans="2:33" ht="33.75" thickBot="1" x14ac:dyDescent="0.3">
      <c r="B1" s="37" t="s">
        <v>16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9"/>
    </row>
    <row r="5" spans="2:33" ht="19.5" x14ac:dyDescent="0.35">
      <c r="B5" s="47" t="s">
        <v>55</v>
      </c>
      <c r="C5" s="47"/>
      <c r="D5" s="47"/>
      <c r="E5" s="47"/>
      <c r="F5" s="1"/>
      <c r="G5" s="1"/>
      <c r="H5" s="1"/>
      <c r="I5" s="1"/>
      <c r="S5" s="47" t="s">
        <v>56</v>
      </c>
      <c r="T5" s="47"/>
      <c r="U5" s="47"/>
      <c r="V5" s="47"/>
      <c r="W5" s="1"/>
      <c r="X5" s="1"/>
      <c r="Y5" s="1"/>
      <c r="Z5" s="1"/>
      <c r="AA5" s="2"/>
      <c r="AB5" s="2"/>
      <c r="AC5" s="2"/>
      <c r="AD5" s="2"/>
      <c r="AE5" s="2"/>
      <c r="AF5" s="2"/>
      <c r="AG5" s="2"/>
    </row>
    <row r="6" spans="2:33" x14ac:dyDescent="0.3">
      <c r="B6" s="26" t="s">
        <v>16</v>
      </c>
      <c r="C6" s="48" t="s">
        <v>1</v>
      </c>
      <c r="D6" s="48"/>
      <c r="E6" s="48"/>
      <c r="F6" s="3"/>
      <c r="G6" s="49"/>
      <c r="H6" s="49"/>
      <c r="I6" s="49"/>
      <c r="S6" s="26" t="s">
        <v>16</v>
      </c>
      <c r="T6" s="48" t="s">
        <v>1</v>
      </c>
      <c r="U6" s="48"/>
      <c r="V6" s="48"/>
      <c r="W6" s="2"/>
      <c r="X6" s="50"/>
      <c r="Y6" s="50"/>
      <c r="Z6" s="50"/>
      <c r="AA6" s="2"/>
      <c r="AB6" s="2"/>
      <c r="AC6" s="2"/>
      <c r="AD6" s="2"/>
      <c r="AE6" s="2"/>
      <c r="AF6" s="2"/>
      <c r="AG6" s="2"/>
    </row>
    <row r="7" spans="2:33" ht="63" x14ac:dyDescent="0.3">
      <c r="B7" s="26" t="s">
        <v>0</v>
      </c>
      <c r="C7" s="4" t="s">
        <v>2</v>
      </c>
      <c r="D7" s="4" t="s">
        <v>3</v>
      </c>
      <c r="E7" s="4" t="s">
        <v>4</v>
      </c>
      <c r="F7" s="6"/>
      <c r="G7" s="6"/>
      <c r="H7" s="6"/>
      <c r="I7" s="6"/>
      <c r="S7" s="26" t="s">
        <v>0</v>
      </c>
      <c r="T7" s="4" t="s">
        <v>2</v>
      </c>
      <c r="U7" s="4" t="s">
        <v>3</v>
      </c>
      <c r="V7" s="4" t="s">
        <v>4</v>
      </c>
      <c r="W7" s="7"/>
      <c r="X7" s="7"/>
      <c r="Y7" s="7"/>
      <c r="Z7" s="7"/>
      <c r="AA7" s="2"/>
      <c r="AB7" s="2"/>
      <c r="AC7" s="2"/>
      <c r="AD7" s="2"/>
      <c r="AE7" s="2"/>
      <c r="AF7" s="2"/>
      <c r="AG7" s="2"/>
    </row>
    <row r="8" spans="2:33" x14ac:dyDescent="0.3">
      <c r="B8" s="32">
        <v>1</v>
      </c>
      <c r="C8" s="8">
        <v>3278.23</v>
      </c>
      <c r="D8" s="8">
        <v>0</v>
      </c>
      <c r="E8" s="8">
        <f>C8</f>
        <v>3278.23</v>
      </c>
      <c r="G8" s="9"/>
      <c r="H8" s="9"/>
      <c r="I8" s="9"/>
      <c r="S8" s="32">
        <v>16</v>
      </c>
      <c r="T8" s="19">
        <v>3318.95</v>
      </c>
      <c r="U8" s="19">
        <v>0</v>
      </c>
      <c r="V8" s="19">
        <v>3318.95</v>
      </c>
      <c r="W8" s="2"/>
      <c r="X8" s="9"/>
      <c r="Y8" s="9"/>
      <c r="Z8" s="9"/>
      <c r="AA8" s="2"/>
      <c r="AB8" s="2"/>
      <c r="AC8" s="2"/>
      <c r="AD8" s="2"/>
      <c r="AE8" s="2"/>
      <c r="AF8" s="2"/>
      <c r="AG8" s="2"/>
    </row>
    <row r="9" spans="2:33" x14ac:dyDescent="0.3">
      <c r="B9" s="32">
        <v>2</v>
      </c>
      <c r="C9" s="8">
        <v>2017.17</v>
      </c>
      <c r="D9" s="8">
        <v>151.316</v>
      </c>
      <c r="E9" s="8">
        <f>E8+C9-D9</f>
        <v>5144.0839999999998</v>
      </c>
      <c r="G9" s="9"/>
      <c r="H9" s="9"/>
      <c r="I9" s="9"/>
      <c r="S9" s="32">
        <v>15</v>
      </c>
      <c r="T9" s="19">
        <v>0</v>
      </c>
      <c r="U9" s="19">
        <v>15</v>
      </c>
      <c r="V9" s="19">
        <v>3303.95</v>
      </c>
      <c r="W9" s="2"/>
      <c r="X9" s="9"/>
      <c r="Y9" s="9"/>
      <c r="Z9" s="9"/>
      <c r="AA9" s="2"/>
      <c r="AB9" s="2"/>
      <c r="AC9" s="2"/>
      <c r="AD9" s="2"/>
      <c r="AE9" s="2"/>
      <c r="AF9" s="2"/>
      <c r="AG9" s="2"/>
    </row>
    <row r="10" spans="2:33" x14ac:dyDescent="0.3">
      <c r="B10" s="32">
        <v>3</v>
      </c>
      <c r="C10" s="8">
        <v>1541.49</v>
      </c>
      <c r="D10" s="8">
        <v>593.82799999999997</v>
      </c>
      <c r="E10" s="8">
        <f t="shared" ref="E10:E23" si="0">E9+C10-D10</f>
        <v>6091.7459999999992</v>
      </c>
      <c r="G10" s="9"/>
      <c r="H10" s="9"/>
      <c r="I10" s="9"/>
      <c r="S10" s="32">
        <v>14</v>
      </c>
      <c r="T10" s="19">
        <v>455.63600000000002</v>
      </c>
      <c r="U10" s="19">
        <f>47+0.3*570</f>
        <v>218</v>
      </c>
      <c r="V10" s="19">
        <v>3712.58</v>
      </c>
      <c r="W10" s="2"/>
      <c r="X10" s="9"/>
      <c r="Y10" s="9"/>
      <c r="Z10" s="9"/>
      <c r="AA10" s="2"/>
      <c r="AB10" s="2"/>
      <c r="AC10" s="2"/>
      <c r="AD10" s="2"/>
      <c r="AE10" s="2"/>
      <c r="AF10" s="2"/>
      <c r="AG10" s="2"/>
    </row>
    <row r="11" spans="2:33" x14ac:dyDescent="0.3">
      <c r="B11" s="32">
        <v>4</v>
      </c>
      <c r="C11" s="8">
        <v>262.80599999999998</v>
      </c>
      <c r="D11" s="8">
        <v>381.73599999999999</v>
      </c>
      <c r="E11" s="8">
        <f t="shared" si="0"/>
        <v>5972.8159999999989</v>
      </c>
      <c r="G11" s="9"/>
      <c r="H11" s="9"/>
      <c r="I11" s="9"/>
      <c r="S11" s="32">
        <v>13</v>
      </c>
      <c r="T11" s="19">
        <v>374.43900000000002</v>
      </c>
      <c r="U11" s="19">
        <f>0.7*570.157</f>
        <v>399.10989999999998</v>
      </c>
      <c r="V11" s="19">
        <v>3516.86</v>
      </c>
      <c r="W11" s="2"/>
      <c r="X11" s="9"/>
      <c r="Y11" s="9"/>
      <c r="Z11" s="9"/>
      <c r="AA11" s="2"/>
      <c r="AB11" s="2"/>
      <c r="AC11" s="2"/>
      <c r="AD11" s="2"/>
      <c r="AE11" s="2"/>
      <c r="AF11" s="2"/>
      <c r="AG11" s="2"/>
    </row>
    <row r="12" spans="2:33" x14ac:dyDescent="0.3">
      <c r="B12" s="32">
        <v>5</v>
      </c>
      <c r="C12" s="8">
        <v>71.080100000000002</v>
      </c>
      <c r="D12" s="8">
        <v>274.387</v>
      </c>
      <c r="E12" s="8">
        <f t="shared" si="0"/>
        <v>5769.5090999999993</v>
      </c>
      <c r="G12" s="9"/>
      <c r="H12" s="9"/>
      <c r="I12" s="9"/>
      <c r="S12" s="32">
        <v>12</v>
      </c>
      <c r="T12" s="19">
        <v>180.739</v>
      </c>
      <c r="U12" s="19">
        <v>30.5</v>
      </c>
      <c r="V12" s="19">
        <v>3667.1</v>
      </c>
      <c r="W12" s="2"/>
      <c r="X12" s="9"/>
      <c r="Y12" s="9"/>
      <c r="Z12" s="9"/>
      <c r="AA12" s="2"/>
      <c r="AB12" s="2"/>
      <c r="AC12" s="2"/>
      <c r="AD12" s="2"/>
      <c r="AE12" s="2"/>
      <c r="AF12" s="2"/>
      <c r="AG12" s="2"/>
    </row>
    <row r="13" spans="2:33" x14ac:dyDescent="0.3">
      <c r="B13" s="32">
        <v>6</v>
      </c>
      <c r="C13" s="8">
        <f>0.9*72.4711</f>
        <v>65.223990000000015</v>
      </c>
      <c r="D13" s="8">
        <v>266.21699999999998</v>
      </c>
      <c r="E13" s="8">
        <f t="shared" si="0"/>
        <v>5568.5160900000001</v>
      </c>
      <c r="G13" s="9"/>
      <c r="H13" s="9"/>
      <c r="I13" s="9"/>
      <c r="S13" s="32">
        <v>11</v>
      </c>
      <c r="T13" s="19">
        <v>258.67500000000001</v>
      </c>
      <c r="U13" s="19">
        <v>71.3733</v>
      </c>
      <c r="V13" s="19">
        <v>3854.4</v>
      </c>
      <c r="W13" s="2"/>
      <c r="X13" s="9"/>
      <c r="Y13" s="9"/>
      <c r="Z13" s="9"/>
      <c r="AA13" s="2"/>
      <c r="AB13" s="2"/>
      <c r="AC13" s="2"/>
      <c r="AD13" s="2"/>
      <c r="AE13" s="2"/>
      <c r="AF13" s="2"/>
      <c r="AG13" s="2"/>
    </row>
    <row r="14" spans="2:33" x14ac:dyDescent="0.3">
      <c r="B14" s="32">
        <v>7</v>
      </c>
      <c r="C14" s="27">
        <f>4.95098+0.1*72+0.1*88</f>
        <v>20.950980000000001</v>
      </c>
      <c r="D14" s="8">
        <v>193.17599999999999</v>
      </c>
      <c r="E14" s="8">
        <f t="shared" si="0"/>
        <v>5396.2910699999993</v>
      </c>
      <c r="G14" s="9"/>
      <c r="H14" s="9"/>
      <c r="I14" s="9"/>
      <c r="S14" s="32">
        <v>10</v>
      </c>
      <c r="T14" s="19">
        <v>345.714</v>
      </c>
      <c r="U14" s="19">
        <v>39.7059</v>
      </c>
      <c r="V14" s="19">
        <v>4160.41</v>
      </c>
      <c r="W14" s="2"/>
      <c r="X14" s="9"/>
      <c r="Y14" s="9"/>
      <c r="Z14" s="9"/>
      <c r="AA14" s="2"/>
      <c r="AB14" s="2"/>
      <c r="AC14" s="2"/>
      <c r="AD14" s="2"/>
      <c r="AE14" s="2"/>
      <c r="AF14" s="2"/>
      <c r="AG14" s="2"/>
    </row>
    <row r="15" spans="2:33" x14ac:dyDescent="0.3">
      <c r="B15" s="32">
        <v>8</v>
      </c>
      <c r="C15" s="8">
        <f>0.9*87.6872</f>
        <v>78.918480000000002</v>
      </c>
      <c r="D15" s="8">
        <v>136.20599999999999</v>
      </c>
      <c r="E15" s="8">
        <f t="shared" si="0"/>
        <v>5339.0035499999994</v>
      </c>
      <c r="G15" s="9"/>
      <c r="H15" s="9"/>
      <c r="I15" s="9"/>
      <c r="S15" s="32">
        <v>9</v>
      </c>
      <c r="T15" s="19">
        <v>530.71900000000005</v>
      </c>
      <c r="U15" s="19">
        <v>21.2941</v>
      </c>
      <c r="V15" s="19">
        <v>4669.84</v>
      </c>
      <c r="W15" s="2"/>
      <c r="X15" s="9"/>
      <c r="Y15" s="9"/>
      <c r="Z15" s="9"/>
      <c r="AA15" s="2"/>
      <c r="AB15" s="2"/>
      <c r="AC15" s="2"/>
      <c r="AD15" s="2"/>
      <c r="AE15" s="2"/>
      <c r="AF15" s="2"/>
      <c r="AG15" s="2"/>
    </row>
    <row r="16" spans="2:33" x14ac:dyDescent="0.3">
      <c r="B16" s="32">
        <v>9</v>
      </c>
      <c r="C16" s="8">
        <v>39.491700000000002</v>
      </c>
      <c r="D16" s="8">
        <v>609.54999999999995</v>
      </c>
      <c r="E16" s="8">
        <f t="shared" si="0"/>
        <v>4768.9452499999989</v>
      </c>
      <c r="G16" s="9"/>
      <c r="H16" s="9"/>
      <c r="I16" s="9"/>
      <c r="S16" s="32">
        <v>8</v>
      </c>
      <c r="T16" s="19">
        <v>144.893</v>
      </c>
      <c r="U16" s="19">
        <f>0.9*77</f>
        <v>69.3</v>
      </c>
      <c r="V16" s="19">
        <v>4737.7299999999996</v>
      </c>
      <c r="W16" s="2"/>
      <c r="X16" s="9"/>
      <c r="Y16" s="9"/>
      <c r="Z16" s="9"/>
      <c r="AA16" s="2"/>
      <c r="AB16" s="2"/>
      <c r="AC16" s="2"/>
      <c r="AD16" s="2"/>
      <c r="AE16" s="2"/>
      <c r="AF16" s="2"/>
      <c r="AG16" s="2"/>
    </row>
    <row r="17" spans="2:33" x14ac:dyDescent="0.3">
      <c r="B17" s="32">
        <v>10</v>
      </c>
      <c r="C17" s="8">
        <v>68.336299999999994</v>
      </c>
      <c r="D17" s="8">
        <v>321.87400000000002</v>
      </c>
      <c r="E17" s="8">
        <f t="shared" si="0"/>
        <v>4515.407549999999</v>
      </c>
      <c r="G17" s="9"/>
      <c r="H17" s="9"/>
      <c r="I17" s="9"/>
      <c r="S17" s="32">
        <v>7</v>
      </c>
      <c r="T17" s="19">
        <v>172.39</v>
      </c>
      <c r="U17" s="19">
        <f>3.04902+0.1*77+0.1*68</f>
        <v>17.549019999999999</v>
      </c>
      <c r="V17" s="19">
        <v>4907.07</v>
      </c>
      <c r="W17" s="2"/>
      <c r="X17" s="9"/>
      <c r="Y17" s="9"/>
      <c r="Z17" s="9"/>
      <c r="AA17" s="2"/>
      <c r="AB17" s="2"/>
      <c r="AC17" s="2"/>
      <c r="AD17" s="2"/>
      <c r="AE17" s="2"/>
      <c r="AF17" s="2"/>
      <c r="AG17" s="2"/>
    </row>
    <row r="18" spans="2:33" x14ac:dyDescent="0.3">
      <c r="B18" s="32">
        <v>11</v>
      </c>
      <c r="C18" s="8">
        <v>68.764099999999999</v>
      </c>
      <c r="D18" s="8">
        <v>300.70100000000002</v>
      </c>
      <c r="E18" s="8">
        <f t="shared" si="0"/>
        <v>4283.4706499999993</v>
      </c>
      <c r="G18" s="9"/>
      <c r="H18" s="9"/>
      <c r="I18" s="9"/>
      <c r="S18" s="32">
        <v>6</v>
      </c>
      <c r="T18" s="19">
        <v>338.90100000000001</v>
      </c>
      <c r="U18" s="19">
        <f>0.9*67.5196</f>
        <v>60.76764</v>
      </c>
      <c r="V18" s="19">
        <v>5178.45</v>
      </c>
      <c r="W18" s="2"/>
      <c r="X18" s="9"/>
      <c r="Y18" s="9"/>
      <c r="Z18" s="9"/>
      <c r="AA18" s="2"/>
      <c r="AB18" s="2"/>
      <c r="AC18" s="2"/>
      <c r="AD18" s="2"/>
      <c r="AE18" s="2"/>
      <c r="AF18" s="2"/>
      <c r="AG18" s="2"/>
    </row>
    <row r="19" spans="2:33" x14ac:dyDescent="0.3">
      <c r="B19" s="32">
        <v>12</v>
      </c>
      <c r="C19" s="8">
        <v>88</v>
      </c>
      <c r="D19" s="8">
        <v>199.18199999999999</v>
      </c>
      <c r="E19" s="8">
        <f t="shared" si="0"/>
        <v>4172.2886499999995</v>
      </c>
      <c r="G19" s="9"/>
      <c r="H19" s="9"/>
      <c r="I19" s="9"/>
      <c r="S19" s="32">
        <v>5</v>
      </c>
      <c r="T19" s="19">
        <v>414.69299999999998</v>
      </c>
      <c r="U19" s="19">
        <v>154.93299999999999</v>
      </c>
      <c r="V19" s="19">
        <v>5438.21</v>
      </c>
      <c r="W19" s="2"/>
      <c r="X19" s="9"/>
      <c r="Y19" s="9"/>
      <c r="Z19" s="9"/>
      <c r="AA19" s="2"/>
      <c r="AB19" s="2"/>
      <c r="AC19" s="2"/>
      <c r="AD19" s="2"/>
      <c r="AE19" s="2"/>
      <c r="AF19" s="2"/>
      <c r="AG19" s="2"/>
    </row>
    <row r="20" spans="2:33" x14ac:dyDescent="0.3">
      <c r="B20" s="32">
        <v>13</v>
      </c>
      <c r="C20" s="8">
        <f>0.7*826.5</f>
        <v>578.54999999999995</v>
      </c>
      <c r="D20" s="8">
        <v>498.56299999999999</v>
      </c>
      <c r="E20" s="8">
        <f t="shared" si="0"/>
        <v>4252.2756499999996</v>
      </c>
      <c r="G20" s="9"/>
      <c r="H20" s="9"/>
      <c r="I20" s="9"/>
      <c r="S20" s="32">
        <v>4</v>
      </c>
      <c r="T20" s="19">
        <v>384.47199999999998</v>
      </c>
      <c r="U20" s="19">
        <v>316.41500000000002</v>
      </c>
      <c r="V20" s="19">
        <v>5506.27</v>
      </c>
      <c r="W20" s="2"/>
      <c r="X20" s="9"/>
      <c r="Y20" s="9"/>
      <c r="Z20" s="9"/>
      <c r="AA20" s="2"/>
      <c r="AB20" s="2"/>
      <c r="AC20" s="2"/>
      <c r="AD20" s="2"/>
      <c r="AE20" s="2"/>
      <c r="AF20" s="2"/>
      <c r="AG20" s="2"/>
    </row>
    <row r="21" spans="2:33" x14ac:dyDescent="0.3">
      <c r="B21" s="32">
        <v>14</v>
      </c>
      <c r="C21" s="8">
        <f>58+0.3*827</f>
        <v>306.10000000000002</v>
      </c>
      <c r="D21" s="8">
        <v>1367.23</v>
      </c>
      <c r="E21" s="8">
        <f t="shared" si="0"/>
        <v>3191.1456499999999</v>
      </c>
      <c r="G21" s="9"/>
      <c r="H21" s="9"/>
      <c r="I21" s="9"/>
      <c r="S21" s="32">
        <v>3</v>
      </c>
      <c r="T21" s="19">
        <v>488.32400000000001</v>
      </c>
      <c r="U21" s="19">
        <v>813.85900000000004</v>
      </c>
      <c r="V21" s="19">
        <v>5180.74</v>
      </c>
      <c r="W21" s="2"/>
      <c r="X21" s="9"/>
      <c r="Y21" s="9"/>
      <c r="Z21" s="9"/>
      <c r="AA21" s="2"/>
      <c r="AB21" s="2"/>
      <c r="AC21" s="2"/>
      <c r="AD21" s="2"/>
      <c r="AE21" s="2"/>
      <c r="AF21" s="2"/>
      <c r="AG21" s="2"/>
    </row>
    <row r="22" spans="2:33" x14ac:dyDescent="0.3">
      <c r="B22" s="32">
        <v>15</v>
      </c>
      <c r="C22" s="8">
        <v>0</v>
      </c>
      <c r="D22" s="8">
        <v>0</v>
      </c>
      <c r="E22" s="8">
        <f t="shared" si="0"/>
        <v>3191.1456499999999</v>
      </c>
      <c r="G22" s="9"/>
      <c r="H22" s="9"/>
      <c r="I22" s="9"/>
      <c r="S22" s="32">
        <v>2</v>
      </c>
      <c r="T22" s="19">
        <v>0</v>
      </c>
      <c r="U22" s="19">
        <v>1984.23</v>
      </c>
      <c r="V22" s="19">
        <v>3196.51</v>
      </c>
      <c r="W22" s="2"/>
      <c r="X22" s="9"/>
      <c r="Y22" s="9"/>
      <c r="Z22" s="9"/>
      <c r="AA22" s="2"/>
      <c r="AB22" s="2"/>
      <c r="AC22" s="2"/>
      <c r="AD22" s="2"/>
      <c r="AE22" s="2"/>
      <c r="AF22" s="2"/>
      <c r="AG22" s="2"/>
    </row>
    <row r="23" spans="2:33" x14ac:dyDescent="0.3">
      <c r="B23" s="32">
        <v>16</v>
      </c>
      <c r="C23" s="8">
        <v>0</v>
      </c>
      <c r="D23" s="8">
        <v>3191</v>
      </c>
      <c r="E23" s="8">
        <f t="shared" si="0"/>
        <v>0.14564999999993233</v>
      </c>
      <c r="G23" s="9"/>
      <c r="H23" s="9"/>
      <c r="I23" s="9"/>
      <c r="S23" s="32">
        <v>1</v>
      </c>
      <c r="T23" s="19">
        <v>0</v>
      </c>
      <c r="U23" s="19">
        <v>3196.51</v>
      </c>
      <c r="V23" s="19">
        <v>0</v>
      </c>
      <c r="W23" s="2"/>
      <c r="X23" s="9"/>
      <c r="Y23" s="9"/>
      <c r="Z23" s="9"/>
      <c r="AA23" s="2"/>
      <c r="AB23" s="2"/>
      <c r="AC23" s="2"/>
      <c r="AD23" s="2"/>
      <c r="AE23" s="2"/>
      <c r="AF23" s="2"/>
      <c r="AG23" s="2"/>
    </row>
    <row r="24" spans="2:33" ht="7.15" customHeight="1" x14ac:dyDescent="0.3">
      <c r="S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2:33" x14ac:dyDescent="0.3">
      <c r="C25" s="10">
        <f>SUM(C8:C23)</f>
        <v>8485.1116499999989</v>
      </c>
      <c r="S25" s="2"/>
      <c r="T25" s="10">
        <f>SUM(T8:T23)</f>
        <v>7408.5449999999992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2:33" ht="16.5" thickBot="1" x14ac:dyDescent="0.35"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2:33" ht="24" customHeight="1" thickBot="1" x14ac:dyDescent="0.3">
      <c r="B27" s="43" t="s">
        <v>23</v>
      </c>
      <c r="C27" s="40" t="s">
        <v>12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  <c r="S27" s="43" t="s">
        <v>24</v>
      </c>
      <c r="T27" s="40" t="s">
        <v>12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</row>
    <row r="28" spans="2:33" ht="22.9" customHeight="1" thickBot="1" x14ac:dyDescent="0.3">
      <c r="B28" s="44"/>
      <c r="C28" s="12">
        <v>0.29166666666666669</v>
      </c>
      <c r="D28" s="13">
        <v>0.33333333333333331</v>
      </c>
      <c r="E28" s="13">
        <v>0.375</v>
      </c>
      <c r="F28" s="13">
        <v>0.41666666666666702</v>
      </c>
      <c r="G28" s="13">
        <v>0.45833333333333398</v>
      </c>
      <c r="H28" s="13">
        <v>0.5</v>
      </c>
      <c r="I28" s="13">
        <v>0.54166666666666696</v>
      </c>
      <c r="J28" s="13">
        <v>0.58333333333333304</v>
      </c>
      <c r="K28" s="13">
        <v>0.625</v>
      </c>
      <c r="L28" s="13">
        <v>0.66666666666666696</v>
      </c>
      <c r="M28" s="13">
        <v>0.70833333333333304</v>
      </c>
      <c r="N28" s="13">
        <v>0.75</v>
      </c>
      <c r="O28" s="13">
        <v>0.79166666666666696</v>
      </c>
      <c r="P28" s="14">
        <v>0.83333333333333304</v>
      </c>
      <c r="S28" s="44"/>
      <c r="T28" s="12">
        <v>0.29166666666666669</v>
      </c>
      <c r="U28" s="13">
        <v>0.33333333333333331</v>
      </c>
      <c r="V28" s="13">
        <v>0.375</v>
      </c>
      <c r="W28" s="13">
        <v>0.41666666666666702</v>
      </c>
      <c r="X28" s="13">
        <v>0.45833333333333398</v>
      </c>
      <c r="Y28" s="13">
        <v>0.5</v>
      </c>
      <c r="Z28" s="13">
        <v>0.54166666666666696</v>
      </c>
      <c r="AA28" s="13">
        <v>0.58333333333333304</v>
      </c>
      <c r="AB28" s="13">
        <v>0.625</v>
      </c>
      <c r="AC28" s="13">
        <v>0.66666666666666696</v>
      </c>
      <c r="AD28" s="13">
        <v>0.70833333333333304</v>
      </c>
      <c r="AE28" s="13">
        <v>0.75</v>
      </c>
      <c r="AF28" s="13">
        <v>0.79166666666666696</v>
      </c>
      <c r="AG28" s="14">
        <v>0.83333333333333304</v>
      </c>
    </row>
    <row r="29" spans="2:33" x14ac:dyDescent="0.3">
      <c r="B29" s="33" t="s">
        <v>37</v>
      </c>
      <c r="C29" s="15">
        <f>C8*'[1]%Distribucion'!$D$11/0.9243</f>
        <v>238.68806966430091</v>
      </c>
      <c r="D29" s="16">
        <f>C8*'[1]%Distribucion'!$D$12/0.9243</f>
        <v>268.10203464789458</v>
      </c>
      <c r="E29" s="16">
        <f>C8*'[1]%Distribucion'!$D$13/0.9243</f>
        <v>228.00291560543965</v>
      </c>
      <c r="F29" s="16">
        <f>C8*'[1]%Distribucion'!$D$14/0.9243</f>
        <v>223.21644324821747</v>
      </c>
      <c r="G29" s="16">
        <f>C8*'[1]%Distribucion'!$D$15/0.9243</f>
        <v>221.30979865778869</v>
      </c>
      <c r="H29" s="16">
        <f>C8*'[1]%Distribucion'!$D$16/0.9243</f>
        <v>228.41999410959593</v>
      </c>
      <c r="I29" s="16">
        <f>C8*'[1]%Distribucion'!$D$17/0.9243</f>
        <v>258.82700315070468</v>
      </c>
      <c r="J29" s="16">
        <f>C8*'[1]%Distribucion'!$D$18/0.9243</f>
        <v>307.8436578296442</v>
      </c>
      <c r="K29" s="16">
        <f>C8*'[1]%Distribucion'!$D$19/0.9243</f>
        <v>251.22028567013993</v>
      </c>
      <c r="L29" s="16">
        <f>C8*'[1]%Distribucion'!$D$20/0.9243</f>
        <v>247.70490970653691</v>
      </c>
      <c r="M29" s="16">
        <f>C8*'[1]%Distribucion'!$D$21/0.9243</f>
        <v>251.12098126438843</v>
      </c>
      <c r="N29" s="16">
        <f>C8*'[1]%Distribucion'!$D$22/0.9243</f>
        <v>215.6693084111036</v>
      </c>
      <c r="O29" s="16">
        <f>C8*'[1]%Distribucion'!$D$23/0.9243</f>
        <v>190.24738053872011</v>
      </c>
      <c r="P29" s="17">
        <f>C8*'[1]%Distribucion'!$D$24/0.9243</f>
        <v>147.82453840168009</v>
      </c>
      <c r="S29" s="33" t="s">
        <v>52</v>
      </c>
      <c r="T29" s="15">
        <f>T8*'[1]%Distribucion'!$D$11/0.9243</f>
        <v>241.65289464507717</v>
      </c>
      <c r="U29" s="16">
        <f>T8*'[1]%Distribucion'!$D$12/0.9243</f>
        <v>271.43222040388559</v>
      </c>
      <c r="V29" s="16">
        <f>T8*'[1]%Distribucion'!$D$13/0.9243</f>
        <v>230.835016685429</v>
      </c>
      <c r="W29" s="16">
        <f>T8*'[1]%Distribucion'!$D$14/0.9243</f>
        <v>225.98908994142306</v>
      </c>
      <c r="X29" s="16">
        <f>T8*'[1]%Distribucion'!$D$15/0.9243</f>
        <v>224.05876227576093</v>
      </c>
      <c r="Y29" s="16">
        <f>T8*'[1]%Distribucion'!$D$16/0.9243</f>
        <v>231.2572758622926</v>
      </c>
      <c r="Z29" s="16">
        <f>T8*'[1]%Distribucion'!$D$17/0.9243</f>
        <v>262.04198061363337</v>
      </c>
      <c r="AA29" s="16">
        <f>T8*'[1]%Distribucion'!$D$18/0.9243</f>
        <v>311.66748768503049</v>
      </c>
      <c r="AB29" s="16">
        <f>T8*'[1]%Distribucion'!$D$19/0.9243</f>
        <v>254.34077753083548</v>
      </c>
      <c r="AC29" s="16">
        <f>T8*'[1]%Distribucion'!$D$20/0.9243</f>
        <v>250.78173589727098</v>
      </c>
      <c r="AD29" s="16">
        <f>T8*'[1]%Distribucion'!$D$21/0.9243</f>
        <v>254.24023963158226</v>
      </c>
      <c r="AE29" s="16">
        <f>T8*'[1]%Distribucion'!$D$22/0.9243</f>
        <v>218.34820959817714</v>
      </c>
      <c r="AF29" s="16">
        <f>T8*'[1]%Distribucion'!$D$23/0.9243</f>
        <v>192.61050738934884</v>
      </c>
      <c r="AG29" s="17">
        <f>T8*'[1]%Distribucion'!$D$24/0.9243</f>
        <v>149.66071682836656</v>
      </c>
    </row>
    <row r="30" spans="2:33" ht="16.5" thickBot="1" x14ac:dyDescent="0.35">
      <c r="B30" s="34" t="s">
        <v>38</v>
      </c>
      <c r="C30" s="18">
        <f>C9*'[1]%Distribucion'!$D$11/0.9243</f>
        <v>146.87023591533779</v>
      </c>
      <c r="D30" s="19">
        <f>C9*'[1]%Distribucion'!$D$12/0.9243</f>
        <v>164.96932223507613</v>
      </c>
      <c r="E30" s="19">
        <f>C9*'[1]%Distribucion'!$D$13/0.9243</f>
        <v>140.29541590182041</v>
      </c>
      <c r="F30" s="19">
        <f>C9*'[1]%Distribucion'!$D$14/0.9243</f>
        <v>137.35018983628569</v>
      </c>
      <c r="G30" s="19">
        <f>C9*'[1]%Distribucion'!$D$15/0.9243</f>
        <v>136.17698775208927</v>
      </c>
      <c r="H30" s="19">
        <f>C9*'[1]%Distribucion'!$D$16/0.9243</f>
        <v>140.5520538577384</v>
      </c>
      <c r="I30" s="19">
        <f>C9*'[1]%Distribucion'!$D$17/0.9243</f>
        <v>159.26218292966234</v>
      </c>
      <c r="J30" s="19">
        <f>C9*'[1]%Distribucion'!$D$18/0.9243</f>
        <v>189.42325317754501</v>
      </c>
      <c r="K30" s="19">
        <f>C9*'[1]%Distribucion'!$D$19/0.9243</f>
        <v>154.58159544792042</v>
      </c>
      <c r="L30" s="19">
        <f>C9*'[1]%Distribucion'!$D$20/0.9243</f>
        <v>152.4185041051833</v>
      </c>
      <c r="M30" s="19">
        <f>C9*'[1]%Distribucion'!$D$21/0.9243</f>
        <v>154.52049117270187</v>
      </c>
      <c r="N30" s="19">
        <f>C9*'[1]%Distribucion'!$D$22/0.9243</f>
        <v>132.70626491967491</v>
      </c>
      <c r="O30" s="19">
        <f>C9*'[1]%Distribucion'!$D$23/0.9243</f>
        <v>117.06357046372281</v>
      </c>
      <c r="P30" s="20">
        <f>C9*'[1]%Distribucion'!$D$24/0.9243</f>
        <v>90.95982409035274</v>
      </c>
      <c r="S30" s="34" t="s">
        <v>51</v>
      </c>
      <c r="T30" s="18">
        <f>T9*'[1]%Distribucion'!$D$11/0.9243</f>
        <v>0</v>
      </c>
      <c r="U30" s="19">
        <f>T9*'[1]%Distribucion'!$D$12/0.9243</f>
        <v>0</v>
      </c>
      <c r="V30" s="19">
        <f>T9*'[1]%Distribucion'!$D$13/0.9243</f>
        <v>0</v>
      </c>
      <c r="W30" s="19">
        <f>T9*'[1]%Distribucion'!$D$14/0.9243</f>
        <v>0</v>
      </c>
      <c r="X30" s="19">
        <f>T9*'[1]%Distribucion'!$D$15/0.9243</f>
        <v>0</v>
      </c>
      <c r="Y30" s="19">
        <f>T9*'[1]%Distribucion'!$D$16/0.9243</f>
        <v>0</v>
      </c>
      <c r="Z30" s="19">
        <f>T9*'[1]%Distribucion'!$D$17/0.9243</f>
        <v>0</v>
      </c>
      <c r="AA30" s="19">
        <f>T9*'[1]%Distribucion'!$D$18/0.9243</f>
        <v>0</v>
      </c>
      <c r="AB30" s="19">
        <f>T9*'[1]%Distribucion'!$D$19/0.9243</f>
        <v>0</v>
      </c>
      <c r="AC30" s="19">
        <f>T9*'[1]%Distribucion'!$D$20/0.9243</f>
        <v>0</v>
      </c>
      <c r="AD30" s="19">
        <f>T9*'[1]%Distribucion'!$D$21/0.9243</f>
        <v>0</v>
      </c>
      <c r="AE30" s="19">
        <f>T9*'[1]%Distribucion'!$D$22/0.9243</f>
        <v>0</v>
      </c>
      <c r="AF30" s="19">
        <f>T9*'[1]%Distribucion'!$D$23/0.9243</f>
        <v>0</v>
      </c>
      <c r="AG30" s="20">
        <f>T9*'[1]%Distribucion'!$D$24/0.9243</f>
        <v>0</v>
      </c>
    </row>
    <row r="31" spans="2:33" x14ac:dyDescent="0.3">
      <c r="B31" s="33" t="s">
        <v>39</v>
      </c>
      <c r="C31" s="18">
        <f>C10*'[1]%Distribucion'!$D$11/0.9243</f>
        <v>112.23595431279172</v>
      </c>
      <c r="D31" s="19">
        <f>C10*'[1]%Distribucion'!$D$12/0.9243</f>
        <v>126.06699511302838</v>
      </c>
      <c r="E31" s="19">
        <f>C10*'[1]%Distribucion'!$D$13/0.9243</f>
        <v>107.21157892418445</v>
      </c>
      <c r="F31" s="19">
        <f>C10*'[1]%Distribucion'!$D$14/0.9243</f>
        <v>104.96088288579348</v>
      </c>
      <c r="G31" s="19">
        <f>C10*'[1]%Distribucion'!$D$15/0.9243</f>
        <v>104.06434006552153</v>
      </c>
      <c r="H31" s="19">
        <f>C10*'[1]%Distribucion'!$D$16/0.9243</f>
        <v>107.40769766611893</v>
      </c>
      <c r="I31" s="19">
        <f>C10*'[1]%Distribucion'!$D$17/0.9243</f>
        <v>121.70568785191391</v>
      </c>
      <c r="J31" s="19">
        <f>C10*'[1]%Distribucion'!$D$18/0.9243</f>
        <v>144.75430952307136</v>
      </c>
      <c r="K31" s="19">
        <f>C10*'[1]%Distribucion'!$D$19/0.9243</f>
        <v>118.12885555853738</v>
      </c>
      <c r="L31" s="19">
        <f>C10*'[1]%Distribucion'!$D$20/0.9243</f>
        <v>116.47585473366102</v>
      </c>
      <c r="M31" s="19">
        <f>C10*'[1]%Distribucion'!$D$21/0.9243</f>
        <v>118.08216061998156</v>
      </c>
      <c r="N31" s="19">
        <f>C10*'[1]%Distribucion'!$D$22/0.9243</f>
        <v>101.41206755555044</v>
      </c>
      <c r="O31" s="19">
        <f>C10*'[1]%Distribucion'!$D$23/0.9243</f>
        <v>89.458163285258095</v>
      </c>
      <c r="P31" s="20">
        <f>C10*'[1]%Distribucion'!$D$24/0.9243</f>
        <v>69.510085534207761</v>
      </c>
      <c r="S31" s="33" t="s">
        <v>50</v>
      </c>
      <c r="T31" s="18">
        <f>T10*'[1]%Distribucion'!$D$11/0.9243</f>
        <v>33.174877085977315</v>
      </c>
      <c r="U31" s="19">
        <f>T10*'[1]%Distribucion'!$D$12/0.9243</f>
        <v>37.263077532335473</v>
      </c>
      <c r="V31" s="19">
        <f>T10*'[1]%Distribucion'!$D$13/0.9243</f>
        <v>31.689764432269889</v>
      </c>
      <c r="W31" s="19">
        <f>T10*'[1]%Distribucion'!$D$14/0.9243</f>
        <v>31.024500213787569</v>
      </c>
      <c r="X31" s="19">
        <f>T10*'[1]%Distribucion'!$D$15/0.9243</f>
        <v>30.759498699371374</v>
      </c>
      <c r="Y31" s="19">
        <f>T10*'[1]%Distribucion'!$D$16/0.9243</f>
        <v>31.747733513548429</v>
      </c>
      <c r="Z31" s="19">
        <f>T10*'[1]%Distribucion'!$D$17/0.9243</f>
        <v>35.973955581998361</v>
      </c>
      <c r="AA31" s="19">
        <f>T10*'[1]%Distribucion'!$D$18/0.9243</f>
        <v>42.786702848448023</v>
      </c>
      <c r="AB31" s="19">
        <f>T10*'[1]%Distribucion'!$D$19/0.9243</f>
        <v>34.916709956775421</v>
      </c>
      <c r="AC31" s="19">
        <f>T10*'[1]%Distribucion'!$D$20/0.9243</f>
        <v>34.428113414570568</v>
      </c>
      <c r="AD31" s="19">
        <f>T10*'[1]%Distribucion'!$D$21/0.9243</f>
        <v>34.902907794566239</v>
      </c>
      <c r="AE31" s="19">
        <f>T10*'[1]%Distribucion'!$D$22/0.9243</f>
        <v>29.975535885890132</v>
      </c>
      <c r="AF31" s="19">
        <f>T10*'[1]%Distribucion'!$D$23/0.9243</f>
        <v>26.442182360340876</v>
      </c>
      <c r="AG31" s="20">
        <f>T10*'[1]%Distribucion'!$D$24/0.9243</f>
        <v>20.545898664580559</v>
      </c>
    </row>
    <row r="32" spans="2:33" ht="16.5" thickBot="1" x14ac:dyDescent="0.35">
      <c r="B32" s="34" t="s">
        <v>40</v>
      </c>
      <c r="C32" s="18">
        <f>C11*'[1]%Distribucion'!$D$11/0.9243</f>
        <v>19.134916353091835</v>
      </c>
      <c r="D32" s="19">
        <f>C11*'[1]%Distribucion'!$D$12/0.9243</f>
        <v>21.492946900514784</v>
      </c>
      <c r="E32" s="19">
        <f>C11*'[1]%Distribucion'!$D$13/0.9243</f>
        <v>18.278319165709295</v>
      </c>
      <c r="F32" s="19">
        <f>C11*'[1]%Distribucion'!$D$14/0.9243</f>
        <v>17.894601838275847</v>
      </c>
      <c r="G32" s="19">
        <f>C11*'[1]%Distribucion'!$D$15/0.9243</f>
        <v>17.741751782534728</v>
      </c>
      <c r="H32" s="19">
        <f>C11*'[1]%Distribucion'!$D$16/0.9243</f>
        <v>18.311755115402661</v>
      </c>
      <c r="I32" s="19">
        <f>C11*'[1]%Distribucion'!$D$17/0.9243</f>
        <v>20.749395066857446</v>
      </c>
      <c r="J32" s="19">
        <f>C11*'[1]%Distribucion'!$D$18/0.9243</f>
        <v>24.678915249868822</v>
      </c>
      <c r="K32" s="19">
        <f>C11*'[1]%Distribucion'!$D$19/0.9243</f>
        <v>20.139587031973594</v>
      </c>
      <c r="L32" s="19">
        <f>C11*'[1]%Distribucion'!$D$20/0.9243</f>
        <v>19.857769741700899</v>
      </c>
      <c r="M32" s="19">
        <f>C11*'[1]%Distribucion'!$D$21/0.9243</f>
        <v>20.131626091570411</v>
      </c>
      <c r="N32" s="19">
        <f>C11*'[1]%Distribucion'!$D$22/0.9243</f>
        <v>17.289570367633903</v>
      </c>
      <c r="O32" s="19">
        <f>C11*'[1]%Distribucion'!$D$23/0.9243</f>
        <v>15.251569624418931</v>
      </c>
      <c r="P32" s="20">
        <f>C11*'[1]%Distribucion'!$D$24/0.9243</f>
        <v>11.850655884178943</v>
      </c>
      <c r="S32" s="34" t="s">
        <v>49</v>
      </c>
      <c r="T32" s="18">
        <f>T11*'[1]%Distribucion'!$D$11/0.9243</f>
        <v>27.262919965051619</v>
      </c>
      <c r="U32" s="19">
        <f>T11*'[1]%Distribucion'!$D$12/0.9243</f>
        <v>30.62257918191311</v>
      </c>
      <c r="V32" s="19">
        <f>T11*'[1]%Distribucion'!$D$13/0.9243</f>
        <v>26.04246307195811</v>
      </c>
      <c r="W32" s="19">
        <f>T11*'[1]%Distribucion'!$D$14/0.9243</f>
        <v>25.495752828025889</v>
      </c>
      <c r="X32" s="19">
        <f>T11*'[1]%Distribucion'!$D$15/0.9243</f>
        <v>25.27797613334749</v>
      </c>
      <c r="Y32" s="19">
        <f>T11*'[1]%Distribucion'!$D$16/0.9243</f>
        <v>26.090101723919005</v>
      </c>
      <c r="Z32" s="19">
        <f>T11*'[1]%Distribucion'!$D$17/0.9243</f>
        <v>29.563186302592168</v>
      </c>
      <c r="AA32" s="19">
        <f>T11*'[1]%Distribucion'!$D$18/0.9243</f>
        <v>35.161862161615922</v>
      </c>
      <c r="AB32" s="19">
        <f>T11*'[1]%Distribucion'!$D$19/0.9243</f>
        <v>28.694348031114817</v>
      </c>
      <c r="AC32" s="19">
        <f>T11*'[1]%Distribucion'!$D$20/0.9243</f>
        <v>28.29282225030153</v>
      </c>
      <c r="AD32" s="19">
        <f>T11*'[1]%Distribucion'!$D$21/0.9243</f>
        <v>28.683005494933653</v>
      </c>
      <c r="AE32" s="19">
        <f>T11*'[1]%Distribucion'!$D$22/0.9243</f>
        <v>24.633720078257241</v>
      </c>
      <c r="AF32" s="19">
        <f>T11*'[1]%Distribucion'!$D$23/0.9243</f>
        <v>21.730030815878632</v>
      </c>
      <c r="AG32" s="20">
        <f>T11*'[1]%Distribucion'!$D$24/0.9243</f>
        <v>16.884499359284341</v>
      </c>
    </row>
    <row r="33" spans="2:33" x14ac:dyDescent="0.3">
      <c r="B33" s="33" t="s">
        <v>41</v>
      </c>
      <c r="C33" s="18">
        <f>C12*'[1]%Distribucion'!$D$11/0.9243</f>
        <v>5.1753451894911198</v>
      </c>
      <c r="D33" s="19">
        <f>C12*'[1]%Distribucion'!$D$12/0.9243</f>
        <v>5.8131123908254807</v>
      </c>
      <c r="E33" s="19">
        <f>C12*'[1]%Distribucion'!$D$13/0.9243</f>
        <v>4.9436647341785696</v>
      </c>
      <c r="F33" s="19">
        <f>C12*'[1]%Distribucion'!$D$14/0.9243</f>
        <v>4.8398822253861455</v>
      </c>
      <c r="G33" s="19">
        <f>C12*'[1]%Distribucion'!$D$15/0.9243</f>
        <v>4.798541474995802</v>
      </c>
      <c r="H33" s="19">
        <f>C12*'[1]%Distribucion'!$D$16/0.9243</f>
        <v>4.9527080233264567</v>
      </c>
      <c r="I33" s="19">
        <f>C12*'[1]%Distribucion'!$D$17/0.9243</f>
        <v>5.6120068654891222</v>
      </c>
      <c r="J33" s="19">
        <f>C12*'[1]%Distribucion'!$D$18/0.9243</f>
        <v>6.6748086567742018</v>
      </c>
      <c r="K33" s="19">
        <f>C12*'[1]%Distribucion'!$D$19/0.9243</f>
        <v>5.4470744967443148</v>
      </c>
      <c r="L33" s="19">
        <f>C12*'[1]%Distribucion'!$D$20/0.9243</f>
        <v>5.3708524882121189</v>
      </c>
      <c r="M33" s="19">
        <f>C12*'[1]%Distribucion'!$D$21/0.9243</f>
        <v>5.444921332661484</v>
      </c>
      <c r="N33" s="19">
        <f>C12*'[1]%Distribucion'!$D$22/0.9243</f>
        <v>4.6762417550910351</v>
      </c>
      <c r="O33" s="19">
        <f>C12*'[1]%Distribucion'!$D$23/0.9243</f>
        <v>4.1250317498864568</v>
      </c>
      <c r="P33" s="20">
        <f>C12*'[1]%Distribucion'!$D$24/0.9243</f>
        <v>3.2052000537013154</v>
      </c>
      <c r="S33" s="33" t="s">
        <v>48</v>
      </c>
      <c r="T33" s="18">
        <f>T12*'[1]%Distribucion'!$D$11/0.9243</f>
        <v>13.159614494119108</v>
      </c>
      <c r="U33" s="19">
        <f>T12*'[1]%Distribucion'!$D$12/0.9243</f>
        <v>14.781297724755683</v>
      </c>
      <c r="V33" s="19">
        <f>T12*'[1]%Distribucion'!$D$13/0.9243</f>
        <v>12.570508769552948</v>
      </c>
      <c r="W33" s="19">
        <f>T12*'[1]%Distribucion'!$D$14/0.9243</f>
        <v>12.306615684756583</v>
      </c>
      <c r="X33" s="19">
        <f>T12*'[1]%Distribucion'!$D$15/0.9243</f>
        <v>12.201496447659277</v>
      </c>
      <c r="Y33" s="19">
        <f>T12*'[1]%Distribucion'!$D$16/0.9243</f>
        <v>12.593503602667983</v>
      </c>
      <c r="Z33" s="19">
        <f>T12*'[1]%Distribucion'!$D$17/0.9243</f>
        <v>14.269936435959409</v>
      </c>
      <c r="AA33" s="19">
        <f>T12*'[1]%Distribucion'!$D$18/0.9243</f>
        <v>16.972376823002676</v>
      </c>
      <c r="AB33" s="19">
        <f>T12*'[1]%Distribucion'!$D$19/0.9243</f>
        <v>13.850554479623277</v>
      </c>
      <c r="AC33" s="19">
        <f>T12*'[1]%Distribucion'!$D$20/0.9243</f>
        <v>13.656740886225121</v>
      </c>
      <c r="AD33" s="19">
        <f>T12*'[1]%Distribucion'!$D$21/0.9243</f>
        <v>13.845079519357794</v>
      </c>
      <c r="AE33" s="19">
        <f>T12*'[1]%Distribucion'!$D$22/0.9243</f>
        <v>11.890518704579744</v>
      </c>
      <c r="AF33" s="19">
        <f>T12*'[1]%Distribucion'!$D$23/0.9243</f>
        <v>10.488928876615653</v>
      </c>
      <c r="AG33" s="20">
        <f>T12*'[1]%Distribucion'!$D$24/0.9243</f>
        <v>8.1500258512005743</v>
      </c>
    </row>
    <row r="34" spans="2:33" ht="16.5" thickBot="1" x14ac:dyDescent="0.35">
      <c r="B34" s="34" t="s">
        <v>42</v>
      </c>
      <c r="C34" s="18">
        <f>C13*'[1]%Distribucion'!$D$11/0.9243</f>
        <v>4.7489615642903855</v>
      </c>
      <c r="D34" s="19">
        <f>C13*'[1]%Distribucion'!$D$12/0.9243</f>
        <v>5.3341847359257697</v>
      </c>
      <c r="E34" s="19">
        <f>C13*'[1]%Distribucion'!$D$13/0.9243</f>
        <v>4.5363686768225673</v>
      </c>
      <c r="F34" s="19">
        <f>C13*'[1]%Distribucion'!$D$14/0.9243</f>
        <v>4.4411365469345672</v>
      </c>
      <c r="G34" s="19">
        <f>C13*'[1]%Distribucion'!$D$15/0.9243</f>
        <v>4.4032017566057373</v>
      </c>
      <c r="H34" s="19">
        <f>C13*'[1]%Distribucion'!$D$16/0.9243</f>
        <v>4.5446669122069983</v>
      </c>
      <c r="I34" s="19">
        <f>C13*'[1]%Distribucion'!$D$17/0.9243</f>
        <v>5.1496477871386492</v>
      </c>
      <c r="J34" s="19">
        <f>C13*'[1]%Distribucion'!$D$18/0.9243</f>
        <v>6.1248880218423167</v>
      </c>
      <c r="K34" s="19">
        <f>C13*'[1]%Distribucion'!$D$19/0.9243</f>
        <v>4.9983037798892545</v>
      </c>
      <c r="L34" s="19">
        <f>C13*'[1]%Distribucion'!$D$20/0.9243</f>
        <v>4.9283615102204754</v>
      </c>
      <c r="M34" s="19">
        <f>C13*'[1]%Distribucion'!$D$21/0.9243</f>
        <v>4.9963280095596287</v>
      </c>
      <c r="N34" s="19">
        <f>C13*'[1]%Distribucion'!$D$22/0.9243</f>
        <v>4.2909780018829498</v>
      </c>
      <c r="O34" s="19">
        <f>C13*'[1]%Distribucion'!$D$23/0.9243</f>
        <v>3.7851807974985516</v>
      </c>
      <c r="P34" s="20">
        <f>C13*'[1]%Distribucion'!$D$24/0.9243</f>
        <v>2.941131712682088</v>
      </c>
      <c r="S34" s="34" t="s">
        <v>47</v>
      </c>
      <c r="T34" s="18">
        <f>T13*'[1]%Distribucion'!$D$11/0.9243</f>
        <v>18.834138062434008</v>
      </c>
      <c r="U34" s="19">
        <f>T13*'[1]%Distribucion'!$D$12/0.9243</f>
        <v>21.155103154002049</v>
      </c>
      <c r="V34" s="19">
        <f>T13*'[1]%Distribucion'!$D$13/0.9243</f>
        <v>17.991005571371474</v>
      </c>
      <c r="W34" s="19">
        <f>T13*'[1]%Distribucion'!$D$14/0.9243</f>
        <v>17.613319827233799</v>
      </c>
      <c r="X34" s="19">
        <f>T13*'[1]%Distribucion'!$D$15/0.9243</f>
        <v>17.46287239388435</v>
      </c>
      <c r="Y34" s="19">
        <f>T13*'[1]%Distribucion'!$D$16/0.9243</f>
        <v>18.023915947416665</v>
      </c>
      <c r="Z34" s="19">
        <f>T13*'[1]%Distribucion'!$D$17/0.9243</f>
        <v>20.423239077187549</v>
      </c>
      <c r="AA34" s="19">
        <f>T13*'[1]%Distribucion'!$D$18/0.9243</f>
        <v>24.290991842879606</v>
      </c>
      <c r="AB34" s="19">
        <f>T13*'[1]%Distribucion'!$D$19/0.9243</f>
        <v>19.823016504553813</v>
      </c>
      <c r="AC34" s="19">
        <f>T13*'[1]%Distribucion'!$D$20/0.9243</f>
        <v>19.545629049315771</v>
      </c>
      <c r="AD34" s="19">
        <f>T13*'[1]%Distribucion'!$D$21/0.9243</f>
        <v>19.815180700733528</v>
      </c>
      <c r="AE34" s="19">
        <f>T13*'[1]%Distribucion'!$D$22/0.9243</f>
        <v>17.017798736892235</v>
      </c>
      <c r="AF34" s="19">
        <f>T13*'[1]%Distribucion'!$D$23/0.9243</f>
        <v>15.011832958899596</v>
      </c>
      <c r="AG34" s="20">
        <f>T13*'[1]%Distribucion'!$D$24/0.9243</f>
        <v>11.66437756687438</v>
      </c>
    </row>
    <row r="35" spans="2:33" x14ac:dyDescent="0.3">
      <c r="B35" s="33" t="s">
        <v>43</v>
      </c>
      <c r="C35" s="18">
        <f>C14*'[1]%Distribucion'!$D$11/0.9243</f>
        <v>1.5254417700330287</v>
      </c>
      <c r="D35" s="19">
        <f>C14*'[1]%Distribucion'!$D$12/0.9243</f>
        <v>1.7134247340385962</v>
      </c>
      <c r="E35" s="19">
        <f>C14*'[1]%Distribucion'!$D$13/0.9243</f>
        <v>1.4571535629871164</v>
      </c>
      <c r="F35" s="19">
        <f>C14*'[1]%Distribucion'!$D$14/0.9243</f>
        <v>1.4265634925446169</v>
      </c>
      <c r="G35" s="19">
        <f>C14*'[1]%Distribucion'!$D$15/0.9243</f>
        <v>1.4143782362687662</v>
      </c>
      <c r="H35" s="19">
        <f>C14*'[1]%Distribucion'!$D$16/0.9243</f>
        <v>1.4598190877974586</v>
      </c>
      <c r="I35" s="19">
        <f>C14*'[1]%Distribucion'!$D$17/0.9243</f>
        <v>1.6541485394466986</v>
      </c>
      <c r="J35" s="19">
        <f>C14*'[1]%Distribucion'!$D$18/0.9243</f>
        <v>1.967411169538354</v>
      </c>
      <c r="K35" s="19">
        <f>C14*'[1]%Distribucion'!$D$19/0.9243</f>
        <v>1.6055344440961703</v>
      </c>
      <c r="L35" s="19">
        <f>C14*'[1]%Distribucion'!$D$20/0.9243</f>
        <v>1.5830678778375713</v>
      </c>
      <c r="M35" s="19">
        <f>C14*'[1]%Distribucion'!$D$21/0.9243</f>
        <v>1.6048997953318032</v>
      </c>
      <c r="N35" s="19">
        <f>C14*'[1]%Distribucion'!$D$22/0.9243</f>
        <v>1.3783301864527089</v>
      </c>
      <c r="O35" s="19">
        <f>C14*'[1]%Distribucion'!$D$23/0.9243</f>
        <v>1.2158601027747029</v>
      </c>
      <c r="P35" s="20">
        <f>C14*'[1]%Distribucion'!$D$24/0.9243</f>
        <v>0.94473815063703026</v>
      </c>
      <c r="S35" s="33" t="s">
        <v>46</v>
      </c>
      <c r="T35" s="18">
        <f>T14*'[1]%Distribucion'!$D$11/0.9243</f>
        <v>25.171451458843375</v>
      </c>
      <c r="U35" s="19">
        <f>T14*'[1]%Distribucion'!$D$12/0.9243</f>
        <v>28.273375207432739</v>
      </c>
      <c r="V35" s="19">
        <f>T14*'[1]%Distribucion'!$D$13/0.9243</f>
        <v>24.04462162984872</v>
      </c>
      <c r="W35" s="19">
        <f>T14*'[1]%Distribucion'!$D$14/0.9243</f>
        <v>23.539852133960778</v>
      </c>
      <c r="X35" s="19">
        <f>T14*'[1]%Distribucion'!$D$15/0.9243</f>
        <v>23.338782127300025</v>
      </c>
      <c r="Y35" s="19">
        <f>T14*'[1]%Distribucion'!$D$16/0.9243</f>
        <v>24.088605693805761</v>
      </c>
      <c r="Z35" s="19">
        <f>T14*'[1]%Distribucion'!$D$17/0.9243</f>
        <v>27.295253404197609</v>
      </c>
      <c r="AA35" s="19">
        <f>T14*'[1]%Distribucion'!$D$18/0.9243</f>
        <v>32.464428158767873</v>
      </c>
      <c r="AB35" s="19">
        <f>T14*'[1]%Distribucion'!$D$19/0.9243</f>
        <v>26.493067856790631</v>
      </c>
      <c r="AC35" s="19">
        <f>T14*'[1]%Distribucion'!$D$20/0.9243</f>
        <v>26.122345032009868</v>
      </c>
      <c r="AD35" s="19">
        <f>T14*'[1]%Distribucion'!$D$21/0.9243</f>
        <v>26.482595460610383</v>
      </c>
      <c r="AE35" s="19">
        <f>T14*'[1]%Distribucion'!$D$22/0.9243</f>
        <v>22.743950024261959</v>
      </c>
      <c r="AF35" s="19">
        <f>T14*'[1]%Distribucion'!$D$23/0.9243</f>
        <v>20.063016602118545</v>
      </c>
      <c r="AG35" s="20">
        <f>T14*'[1]%Distribucion'!$D$24/0.9243</f>
        <v>15.589208953916728</v>
      </c>
    </row>
    <row r="36" spans="2:33" ht="16.5" thickBot="1" x14ac:dyDescent="0.35">
      <c r="B36" s="34" t="s">
        <v>44</v>
      </c>
      <c r="C36" s="18">
        <f>C15*'[1]%Distribucion'!$D$11/0.9243</f>
        <v>5.7460579800809386</v>
      </c>
      <c r="D36" s="19">
        <f>C15*'[1]%Distribucion'!$D$12/0.9243</f>
        <v>6.4541551566910123</v>
      </c>
      <c r="E36" s="19">
        <f>C15*'[1]%Distribucion'!$D$13/0.9243</f>
        <v>5.4888288909410203</v>
      </c>
      <c r="F36" s="19">
        <f>C15*'[1]%Distribucion'!$D$14/0.9243</f>
        <v>5.3736017339099407</v>
      </c>
      <c r="G36" s="19">
        <f>C15*'[1]%Distribucion'!$D$15/0.9243</f>
        <v>5.3277021194909215</v>
      </c>
      <c r="H36" s="19">
        <f>C15*'[1]%Distribucion'!$D$16/0.9243</f>
        <v>5.49886943159518</v>
      </c>
      <c r="I36" s="19">
        <f>C15*'[1]%Distribucion'!$D$17/0.9243</f>
        <v>6.2308726573818269</v>
      </c>
      <c r="J36" s="19">
        <f>C15*'[1]%Distribucion'!$D$18/0.9243</f>
        <v>7.41087524473744</v>
      </c>
      <c r="K36" s="19">
        <f>C15*'[1]%Distribucion'!$D$19/0.9243</f>
        <v>6.0477523206892814</v>
      </c>
      <c r="L36" s="19">
        <f>C15*'[1]%Distribucion'!$D$20/0.9243</f>
        <v>5.9631249066042162</v>
      </c>
      <c r="M36" s="19">
        <f>C15*'[1]%Distribucion'!$D$21/0.9243</f>
        <v>6.0453617157716248</v>
      </c>
      <c r="N36" s="19">
        <f>C15*'[1]%Distribucion'!$D$22/0.9243</f>
        <v>5.1919157601679906</v>
      </c>
      <c r="O36" s="19">
        <f>C15*'[1]%Distribucion'!$D$23/0.9243</f>
        <v>4.5799209012477382</v>
      </c>
      <c r="P36" s="20">
        <f>C15*'[1]%Distribucion'!$D$24/0.9243</f>
        <v>3.5586544804245657</v>
      </c>
      <c r="S36" s="34" t="s">
        <v>45</v>
      </c>
      <c r="T36" s="18">
        <f>T15*'[1]%Distribucion'!$D$11/0.9243</f>
        <v>38.641673599524168</v>
      </c>
      <c r="U36" s="19">
        <f>T15*'[1]%Distribucion'!$D$12/0.9243</f>
        <v>43.403557324012041</v>
      </c>
      <c r="V36" s="19">
        <f>T15*'[1]%Distribucion'!$D$13/0.9243</f>
        <v>36.911833326887781</v>
      </c>
      <c r="W36" s="19">
        <f>T15*'[1]%Distribucion'!$D$14/0.9243</f>
        <v>36.136942052342498</v>
      </c>
      <c r="X36" s="19">
        <f>T15*'[1]%Distribucion'!$D$15/0.9243</f>
        <v>35.828271669121136</v>
      </c>
      <c r="Y36" s="19">
        <f>T15*'[1]%Distribucion'!$D$16/0.9243</f>
        <v>36.979354973217454</v>
      </c>
      <c r="Z36" s="19">
        <f>T15*'[1]%Distribucion'!$D$17/0.9243</f>
        <v>41.902004522299798</v>
      </c>
      <c r="AA36" s="19">
        <f>T15*'[1]%Distribucion'!$D$18/0.9243</f>
        <v>49.83740562428229</v>
      </c>
      <c r="AB36" s="19">
        <f>T15*'[1]%Distribucion'!$D$19/0.9243</f>
        <v>40.670538305906241</v>
      </c>
      <c r="AC36" s="19">
        <f>T15*'[1]%Distribucion'!$D$20/0.9243</f>
        <v>40.101427286841854</v>
      </c>
      <c r="AD36" s="19">
        <f>T15*'[1]%Distribucion'!$D$21/0.9243</f>
        <v>40.654461723446794</v>
      </c>
      <c r="AE36" s="19">
        <f>T15*'[1]%Distribucion'!$D$22/0.9243</f>
        <v>34.91512178542461</v>
      </c>
      <c r="AF36" s="19">
        <f>T15*'[1]%Distribucion'!$D$23/0.9243</f>
        <v>30.799516675806458</v>
      </c>
      <c r="AG36" s="20">
        <f>T15*'[1]%Distribucion'!$D$24/0.9243</f>
        <v>23.93160064913117</v>
      </c>
    </row>
    <row r="37" spans="2:33" x14ac:dyDescent="0.3">
      <c r="B37" s="33" t="s">
        <v>45</v>
      </c>
      <c r="C37" s="18">
        <f>C16*'[1]%Distribucion'!$D$11/0.9243</f>
        <v>2.8753924040600176</v>
      </c>
      <c r="D37" s="19">
        <f>C16*'[1]%Distribucion'!$D$12/0.9243</f>
        <v>3.2297322401735875</v>
      </c>
      <c r="E37" s="19">
        <f>C16*'[1]%Distribucion'!$D$13/0.9243</f>
        <v>2.7466720584630555</v>
      </c>
      <c r="F37" s="19">
        <f>C16*'[1]%Distribucion'!$D$14/0.9243</f>
        <v>2.6890110858071674</v>
      </c>
      <c r="G37" s="19">
        <f>C16*'[1]%Distribucion'!$D$15/0.9243</f>
        <v>2.6660423996039921</v>
      </c>
      <c r="H37" s="19">
        <f>C16*'[1]%Distribucion'!$D$16/0.9243</f>
        <v>2.7516964585700001</v>
      </c>
      <c r="I37" s="19">
        <f>C16*'[1]%Distribucion'!$D$17/0.9243</f>
        <v>3.1179991520810573</v>
      </c>
      <c r="J37" s="19">
        <f>C16*'[1]%Distribucion'!$D$18/0.9243</f>
        <v>3.7084857932210245</v>
      </c>
      <c r="K37" s="19">
        <f>C16*'[1]%Distribucion'!$D$19/0.9243</f>
        <v>3.026363664416305</v>
      </c>
      <c r="L37" s="19">
        <f>C16*'[1]%Distribucion'!$D$20/0.9243</f>
        <v>2.9840151492292013</v>
      </c>
      <c r="M37" s="19">
        <f>C16*'[1]%Distribucion'!$D$21/0.9243</f>
        <v>3.0251673786765569</v>
      </c>
      <c r="N37" s="19">
        <f>C16*'[1]%Distribucion'!$D$22/0.9243</f>
        <v>2.5980933695862647</v>
      </c>
      <c r="O37" s="19">
        <f>C16*'[1]%Distribucion'!$D$23/0.9243</f>
        <v>2.2918442202105931</v>
      </c>
      <c r="P37" s="20">
        <f>C16*'[1]%Distribucion'!$D$24/0.9243</f>
        <v>1.780790952189941</v>
      </c>
      <c r="S37" s="33" t="s">
        <v>44</v>
      </c>
      <c r="T37" s="18">
        <f>T16*'[1]%Distribucion'!$D$11/0.9243</f>
        <v>10.549665666493672</v>
      </c>
      <c r="U37" s="19">
        <f>T16*'[1]%Distribucion'!$D$12/0.9243</f>
        <v>11.849720155766189</v>
      </c>
      <c r="V37" s="19">
        <f>T16*'[1]%Distribucion'!$D$13/0.9243</f>
        <v>10.07739739152499</v>
      </c>
      <c r="W37" s="19">
        <f>T16*'[1]%Distribucion'!$D$14/0.9243</f>
        <v>9.8658422720687611</v>
      </c>
      <c r="X37" s="19">
        <f>T16*'[1]%Distribucion'!$D$15/0.9243</f>
        <v>9.7815713531152415</v>
      </c>
      <c r="Y37" s="19">
        <f>T16*'[1]%Distribucion'!$D$16/0.9243</f>
        <v>10.095831655046073</v>
      </c>
      <c r="Z37" s="19">
        <f>T16*'[1]%Distribucion'!$D$17/0.9243</f>
        <v>11.439777247940215</v>
      </c>
      <c r="AA37" s="19">
        <f>T16*'[1]%Distribucion'!$D$18/0.9243</f>
        <v>13.606242122703604</v>
      </c>
      <c r="AB37" s="19">
        <f>T16*'[1]%Distribucion'!$D$19/0.9243</f>
        <v>11.103571394198571</v>
      </c>
      <c r="AC37" s="19">
        <f>T16*'[1]%Distribucion'!$D$20/0.9243</f>
        <v>10.948196887378021</v>
      </c>
      <c r="AD37" s="19">
        <f>T16*'[1]%Distribucion'!$D$21/0.9243</f>
        <v>11.099182283836409</v>
      </c>
      <c r="AE37" s="19">
        <f>T16*'[1]%Distribucion'!$D$22/0.9243</f>
        <v>9.5322698845444158</v>
      </c>
      <c r="AF37" s="19">
        <f>T16*'[1]%Distribucion'!$D$23/0.9243</f>
        <v>8.4086576318308275</v>
      </c>
      <c r="AG37" s="20">
        <f>T16*'[1]%Distribucion'!$D$24/0.9243</f>
        <v>6.5336296851150264</v>
      </c>
    </row>
    <row r="38" spans="2:33" ht="16.5" thickBot="1" x14ac:dyDescent="0.35">
      <c r="B38" s="34" t="s">
        <v>46</v>
      </c>
      <c r="C38" s="18">
        <f>C17*'[1]%Distribucion'!$D$11/0.9243</f>
        <v>4.9755689914986334</v>
      </c>
      <c r="D38" s="19">
        <f>C17*'[1]%Distribucion'!$D$12/0.9243</f>
        <v>5.5887174085738094</v>
      </c>
      <c r="E38" s="19">
        <f>C17*'[1]%Distribucion'!$D$13/0.9243</f>
        <v>4.7528317542356708</v>
      </c>
      <c r="F38" s="19">
        <f>C17*'[1]%Distribucion'!$D$14/0.9243</f>
        <v>4.653055408175498</v>
      </c>
      <c r="G38" s="19">
        <f>C17*'[1]%Distribucion'!$D$15/0.9243</f>
        <v>4.6133104736453046</v>
      </c>
      <c r="H38" s="19">
        <f>C17*'[1]%Distribucion'!$D$16/0.9243</f>
        <v>4.7615259586641514</v>
      </c>
      <c r="I38" s="19">
        <f>C17*'[1]%Distribucion'!$D$17/0.9243</f>
        <v>5.3953748624738047</v>
      </c>
      <c r="J38" s="19">
        <f>C17*'[1]%Distribucion'!$D$18/0.9243</f>
        <v>6.4171508876875363</v>
      </c>
      <c r="K38" s="19">
        <f>C17*'[1]%Distribucion'!$D$19/0.9243</f>
        <v>5.2368091340877188</v>
      </c>
      <c r="L38" s="19">
        <f>C17*'[1]%Distribucion'!$D$20/0.9243</f>
        <v>5.1635294110476746</v>
      </c>
      <c r="M38" s="19">
        <f>C17*'[1]%Distribucion'!$D$21/0.9243</f>
        <v>5.2347390854142706</v>
      </c>
      <c r="N38" s="19">
        <f>C17*'[1]%Distribucion'!$D$22/0.9243</f>
        <v>4.495731708993481</v>
      </c>
      <c r="O38" s="19">
        <f>C17*'[1]%Distribucion'!$D$23/0.9243</f>
        <v>3.9657992485908973</v>
      </c>
      <c r="P38" s="20">
        <f>C17*'[1]%Distribucion'!$D$24/0.9243</f>
        <v>3.0814744552940856</v>
      </c>
      <c r="S38" s="34" t="s">
        <v>43</v>
      </c>
      <c r="T38" s="18">
        <f>T17*'[1]%Distribucion'!$D$11/0.9243</f>
        <v>12.551723438998737</v>
      </c>
      <c r="U38" s="19">
        <f>T17*'[1]%Distribucion'!$D$12/0.9243</f>
        <v>14.098495149196532</v>
      </c>
      <c r="V38" s="19">
        <f>T17*'[1]%Distribucion'!$D$13/0.9243</f>
        <v>11.989830677292851</v>
      </c>
      <c r="W38" s="19">
        <f>T17*'[1]%Distribucion'!$D$14/0.9243</f>
        <v>11.738127785896721</v>
      </c>
      <c r="X38" s="19">
        <f>T17*'[1]%Distribucion'!$D$15/0.9243</f>
        <v>11.637864393473366</v>
      </c>
      <c r="Y38" s="19">
        <f>T17*'[1]%Distribucion'!$D$16/0.9243</f>
        <v>12.011763294385458</v>
      </c>
      <c r="Z38" s="19">
        <f>T17*'[1]%Distribucion'!$D$17/0.9243</f>
        <v>13.61075552147042</v>
      </c>
      <c r="AA38" s="19">
        <f>T17*'[1]%Distribucion'!$D$18/0.9243</f>
        <v>16.188360235020834</v>
      </c>
      <c r="AB38" s="19">
        <f>T17*'[1]%Distribucion'!$D$19/0.9243</f>
        <v>13.210746362114744</v>
      </c>
      <c r="AC38" s="19">
        <f>T17*'[1]%Distribucion'!$D$20/0.9243</f>
        <v>13.025885732334185</v>
      </c>
      <c r="AD38" s="19">
        <f>T17*'[1]%Distribucion'!$D$21/0.9243</f>
        <v>13.205524310426028</v>
      </c>
      <c r="AE38" s="19">
        <f>T17*'[1]%Distribucion'!$D$22/0.9243</f>
        <v>11.341251857554274</v>
      </c>
      <c r="AF38" s="19">
        <f>T17*'[1]%Distribucion'!$D$23/0.9243</f>
        <v>10.004406625242876</v>
      </c>
      <c r="AG38" s="20">
        <f>T17*'[1]%Distribucion'!$D$24/0.9243</f>
        <v>7.7735461438232312</v>
      </c>
    </row>
    <row r="39" spans="2:33" x14ac:dyDescent="0.3">
      <c r="B39" s="33" t="s">
        <v>47</v>
      </c>
      <c r="C39" s="18">
        <f>C18*'[1]%Distribucion'!$D$11/0.9243</f>
        <v>5.0067171282072804</v>
      </c>
      <c r="D39" s="19">
        <f>C18*'[1]%Distribucion'!$D$12/0.9243</f>
        <v>5.6237039868256007</v>
      </c>
      <c r="E39" s="19">
        <f>C18*'[1]%Distribucion'!$D$13/0.9243</f>
        <v>4.7825855077233799</v>
      </c>
      <c r="F39" s="19">
        <f>C18*'[1]%Distribucion'!$D$14/0.9243</f>
        <v>4.6821845401831936</v>
      </c>
      <c r="G39" s="19">
        <f>C18*'[1]%Distribucion'!$D$15/0.9243</f>
        <v>4.6421907937771447</v>
      </c>
      <c r="H39" s="19">
        <f>C18*'[1]%Distribucion'!$D$16/0.9243</f>
        <v>4.7913341397497025</v>
      </c>
      <c r="I39" s="19">
        <f>C18*'[1]%Distribucion'!$D$17/0.9243</f>
        <v>5.4291510746211742</v>
      </c>
      <c r="J39" s="19">
        <f>C18*'[1]%Distribucion'!$D$18/0.9243</f>
        <v>6.457323638476689</v>
      </c>
      <c r="K39" s="19">
        <f>C18*'[1]%Distribucion'!$D$19/0.9243</f>
        <v>5.2695926905220398</v>
      </c>
      <c r="L39" s="19">
        <f>C18*'[1]%Distribucion'!$D$20/0.9243</f>
        <v>5.195854220585888</v>
      </c>
      <c r="M39" s="19">
        <f>C18*'[1]%Distribucion'!$D$21/0.9243</f>
        <v>5.2675096828967254</v>
      </c>
      <c r="N39" s="19">
        <f>C18*'[1]%Distribucion'!$D$22/0.9243</f>
        <v>4.5238759606592485</v>
      </c>
      <c r="O39" s="19">
        <f>C18*'[1]%Distribucion'!$D$23/0.9243</f>
        <v>3.9906260085785936</v>
      </c>
      <c r="P39" s="20">
        <f>C18*'[1]%Distribucion'!$D$24/0.9243</f>
        <v>3.1007651510439995</v>
      </c>
      <c r="S39" s="33" t="s">
        <v>42</v>
      </c>
      <c r="T39" s="18">
        <f>T18*'[1]%Distribucion'!$D$11/0.9243</f>
        <v>24.675396630895708</v>
      </c>
      <c r="U39" s="19">
        <f>T18*'[1]%Distribucion'!$D$12/0.9243</f>
        <v>27.716190640743978</v>
      </c>
      <c r="V39" s="19">
        <f>T18*'[1]%Distribucion'!$D$13/0.9243</f>
        <v>23.570773283631446</v>
      </c>
      <c r="W39" s="19">
        <f>T18*'[1]%Distribucion'!$D$14/0.9243</f>
        <v>23.075951300934999</v>
      </c>
      <c r="X39" s="19">
        <f>T18*'[1]%Distribucion'!$D$15/0.9243</f>
        <v>22.878843789155507</v>
      </c>
      <c r="Y39" s="19">
        <f>T18*'[1]%Distribucion'!$D$16/0.9243</f>
        <v>23.613890551833208</v>
      </c>
      <c r="Z39" s="19">
        <f>T18*'[1]%Distribucion'!$D$17/0.9243</f>
        <v>26.757344724066638</v>
      </c>
      <c r="AA39" s="19">
        <f>T18*'[1]%Distribucion'!$D$18/0.9243</f>
        <v>31.824650339397859</v>
      </c>
      <c r="AB39" s="19">
        <f>T18*'[1]%Distribucion'!$D$19/0.9243</f>
        <v>25.970967880196355</v>
      </c>
      <c r="AC39" s="19">
        <f>T18*'[1]%Distribucion'!$D$20/0.9243</f>
        <v>25.607550905352912</v>
      </c>
      <c r="AD39" s="19">
        <f>T18*'[1]%Distribucion'!$D$21/0.9243</f>
        <v>25.960701863957841</v>
      </c>
      <c r="AE39" s="19">
        <f>T18*'[1]%Distribucion'!$D$22/0.9243</f>
        <v>22.295734066807828</v>
      </c>
      <c r="AF39" s="19">
        <f>T18*'[1]%Distribucion'!$D$23/0.9243</f>
        <v>19.667633909747874</v>
      </c>
      <c r="AG39" s="20">
        <f>T18*'[1]%Distribucion'!$D$24/0.9243</f>
        <v>15.281991772654083</v>
      </c>
    </row>
    <row r="40" spans="2:33" ht="16.5" thickBot="1" x14ac:dyDescent="0.35">
      <c r="B40" s="34" t="s">
        <v>48</v>
      </c>
      <c r="C40" s="18">
        <f>C19*'[1]%Distribucion'!$D$11/0.9243</f>
        <v>6.4072838484360402</v>
      </c>
      <c r="D40" s="19">
        <f>C19*'[1]%Distribucion'!$D$12/0.9243</f>
        <v>7.1968650915325414</v>
      </c>
      <c r="E40" s="19">
        <f>C19*'[1]%Distribucion'!$D$13/0.9243</f>
        <v>6.1204542003699229</v>
      </c>
      <c r="F40" s="19">
        <f>C19*'[1]%Distribucion'!$D$14/0.9243</f>
        <v>5.991967313410937</v>
      </c>
      <c r="G40" s="19">
        <f>C19*'[1]%Distribucion'!$D$15/0.9243</f>
        <v>5.9407858148712585</v>
      </c>
      <c r="H40" s="19">
        <f>C19*'[1]%Distribucion'!$D$16/0.9243</f>
        <v>6.1316501531754763</v>
      </c>
      <c r="I40" s="19">
        <f>C19*'[1]%Distribucion'!$D$17/0.9243</f>
        <v>6.9478884267613967</v>
      </c>
      <c r="J40" s="19">
        <f>C19*'[1]%Distribucion'!$D$18/0.9243</f>
        <v>8.2636794517189731</v>
      </c>
      <c r="K40" s="19">
        <f>C19*'[1]%Distribucion'!$D$19/0.9243</f>
        <v>6.7436955732124684</v>
      </c>
      <c r="L40" s="19">
        <f>C19*'[1]%Distribucion'!$D$20/0.9243</f>
        <v>6.6493296852799375</v>
      </c>
      <c r="M40" s="19">
        <f>C19*'[1]%Distribucion'!$D$21/0.9243</f>
        <v>6.7410298701635281</v>
      </c>
      <c r="N40" s="19">
        <f>C19*'[1]%Distribucion'!$D$22/0.9243</f>
        <v>5.7893738816913753</v>
      </c>
      <c r="O40" s="19">
        <f>C19*'[1]%Distribucion'!$D$23/0.9243</f>
        <v>5.1069539011623242</v>
      </c>
      <c r="P40" s="20">
        <f>C19*'[1]%Distribucion'!$D$24/0.9243</f>
        <v>3.968165558654472</v>
      </c>
      <c r="S40" s="34" t="s">
        <v>41</v>
      </c>
      <c r="T40" s="18">
        <f>T19*'[1]%Distribucion'!$D$11/0.9243</f>
        <v>30.193815465448711</v>
      </c>
      <c r="U40" s="19">
        <f>T19*'[1]%Distribucion'!$D$12/0.9243</f>
        <v>33.914654265942097</v>
      </c>
      <c r="V40" s="19">
        <f>T19*'[1]%Distribucion'!$D$13/0.9243</f>
        <v>28.842153564931866</v>
      </c>
      <c r="W40" s="19">
        <f>T19*'[1]%Distribucion'!$D$14/0.9243</f>
        <v>28.236669330685473</v>
      </c>
      <c r="X40" s="19">
        <f>T19*'[1]%Distribucion'!$D$15/0.9243</f>
        <v>27.995480590072802</v>
      </c>
      <c r="Y40" s="19">
        <f>T19*'[1]%Distribucion'!$D$16/0.9243</f>
        <v>28.894913601940885</v>
      </c>
      <c r="Z40" s="19">
        <f>T19*'[1]%Distribucion'!$D$17/0.9243</f>
        <v>32.741371538170043</v>
      </c>
      <c r="AA40" s="19">
        <f>T19*'[1]%Distribucion'!$D$18/0.9243</f>
        <v>38.941932078087454</v>
      </c>
      <c r="AB40" s="19">
        <f>T19*'[1]%Distribucion'!$D$19/0.9243</f>
        <v>31.779128958434072</v>
      </c>
      <c r="AC40" s="19">
        <f>T19*'[1]%Distribucion'!$D$20/0.9243</f>
        <v>31.334437217929466</v>
      </c>
      <c r="AD40" s="19">
        <f>T19*'[1]%Distribucion'!$D$21/0.9243</f>
        <v>31.766567044860498</v>
      </c>
      <c r="AE40" s="19">
        <f>T19*'[1]%Distribucion'!$D$22/0.9243</f>
        <v>27.281963899093654</v>
      </c>
      <c r="AF40" s="19">
        <f>T19*'[1]%Distribucion'!$D$23/0.9243</f>
        <v>24.066114024258045</v>
      </c>
      <c r="AG40" s="20">
        <f>T19*'[1]%Distribucion'!$D$24/0.9243</f>
        <v>18.699664545626121</v>
      </c>
    </row>
    <row r="41" spans="2:33" x14ac:dyDescent="0.3">
      <c r="B41" s="33" t="s">
        <v>49</v>
      </c>
      <c r="C41" s="18">
        <f>C20*'[1]%Distribucion'!$D$11/0.9243</f>
        <v>42.124250801280347</v>
      </c>
      <c r="D41" s="19">
        <f>C20*'[1]%Distribucion'!$D$12/0.9243</f>
        <v>47.315298848933544</v>
      </c>
      <c r="E41" s="19">
        <f>C20*'[1]%Distribucion'!$D$13/0.9243</f>
        <v>40.238508836636569</v>
      </c>
      <c r="F41" s="19">
        <f>C20*'[1]%Distribucion'!$D$14/0.9243</f>
        <v>39.39378055879429</v>
      </c>
      <c r="G41" s="19">
        <f>C20*'[1]%Distribucion'!$D$15/0.9243</f>
        <v>39.057291286292795</v>
      </c>
      <c r="H41" s="19">
        <f>C20*'[1]%Distribucion'!$D$16/0.9243</f>
        <v>40.312115864996272</v>
      </c>
      <c r="I41" s="19">
        <f>C20*'[1]%Distribucion'!$D$17/0.9243</f>
        <v>45.678418742077341</v>
      </c>
      <c r="J41" s="19">
        <f>C20*'[1]%Distribucion'!$D$18/0.9243</f>
        <v>54.328997122636487</v>
      </c>
      <c r="K41" s="19">
        <f>C20*'[1]%Distribucion'!$D$19/0.9243</f>
        <v>44.335966748659928</v>
      </c>
      <c r="L41" s="19">
        <f>C20*'[1]%Distribucion'!$D$20/0.9243</f>
        <v>43.715564652485313</v>
      </c>
      <c r="M41" s="19">
        <f>C20*'[1]%Distribucion'!$D$21/0.9243</f>
        <v>44.318441265717148</v>
      </c>
      <c r="N41" s="19">
        <f>C20*'[1]%Distribucion'!$D$22/0.9243</f>
        <v>38.061843855142563</v>
      </c>
      <c r="O41" s="19">
        <f>C20*'[1]%Distribucion'!$D$23/0.9243</f>
        <v>33.575320221789347</v>
      </c>
      <c r="P41" s="20">
        <f>C20*'[1]%Distribucion'!$D$24/0.9243</f>
        <v>26.088433908631185</v>
      </c>
      <c r="S41" s="33" t="s">
        <v>40</v>
      </c>
      <c r="T41" s="18">
        <f>T20*'[1]%Distribucion'!$D$11/0.9243</f>
        <v>27.993423133817057</v>
      </c>
      <c r="U41" s="19">
        <f>T20*'[1]%Distribucion'!$D$12/0.9243</f>
        <v>31.443103584905671</v>
      </c>
      <c r="V41" s="19">
        <f>T20*'[1]%Distribucion'!$D$13/0.9243</f>
        <v>26.740264401416191</v>
      </c>
      <c r="W41" s="19">
        <f>T20*'[1]%Distribucion'!$D$14/0.9243</f>
        <v>26.178905192292383</v>
      </c>
      <c r="X41" s="19">
        <f>T20*'[1]%Distribucion'!$D$15/0.9243</f>
        <v>25.955293225172525</v>
      </c>
      <c r="Y41" s="19">
        <f>T20*'[1]%Distribucion'!$D$16/0.9243</f>
        <v>26.789179519223655</v>
      </c>
      <c r="Z41" s="19">
        <f>T20*'[1]%Distribucion'!$D$17/0.9243</f>
        <v>30.355324536520538</v>
      </c>
      <c r="AA41" s="19">
        <f>T20*'[1]%Distribucion'!$D$18/0.9243</f>
        <v>36.104015524560189</v>
      </c>
      <c r="AB41" s="19">
        <f>T20*'[1]%Distribucion'!$D$19/0.9243</f>
        <v>29.463205959365279</v>
      </c>
      <c r="AC41" s="19">
        <f>T20*'[1]%Distribucion'!$D$20/0.9243</f>
        <v>29.050921394988045</v>
      </c>
      <c r="AD41" s="19">
        <f>T20*'[1]%Distribucion'!$D$21/0.9243</f>
        <v>29.451559502744452</v>
      </c>
      <c r="AE41" s="19">
        <f>T20*'[1]%Distribucion'!$D$22/0.9243</f>
        <v>25.293774489109616</v>
      </c>
      <c r="AF41" s="19">
        <f>T20*'[1]%Distribucion'!$D$23/0.9243</f>
        <v>22.312281594178195</v>
      </c>
      <c r="AG41" s="20">
        <f>T20*'[1]%Distribucion'!$D$24/0.9243</f>
        <v>17.336915325761389</v>
      </c>
    </row>
    <row r="42" spans="2:33" ht="16.5" thickBot="1" x14ac:dyDescent="0.35">
      <c r="B42" s="34" t="s">
        <v>50</v>
      </c>
      <c r="C42" s="18">
        <f>C21*'[1]%Distribucion'!$D$11/0.9243</f>
        <v>22.287154386434906</v>
      </c>
      <c r="D42" s="19">
        <f>C21*'[1]%Distribucion'!$D$12/0.9243</f>
        <v>25.033640960433083</v>
      </c>
      <c r="E42" s="19">
        <f>C21*'[1]%Distribucion'!$D$13/0.9243</f>
        <v>21.289443531059472</v>
      </c>
      <c r="F42" s="19">
        <f>C21*'[1]%Distribucion'!$D$14/0.9243</f>
        <v>20.842513575398726</v>
      </c>
      <c r="G42" s="19">
        <f>C21*'[1]%Distribucion'!$D$15/0.9243</f>
        <v>20.664483385591961</v>
      </c>
      <c r="H42" s="19">
        <f>C21*'[1]%Distribucion'!$D$16/0.9243</f>
        <v>21.328387635079704</v>
      </c>
      <c r="I42" s="19">
        <f>C21*'[1]%Distribucion'!$D$17/0.9243</f>
        <v>24.167598266268904</v>
      </c>
      <c r="J42" s="19">
        <f>C21*'[1]%Distribucion'!$D$18/0.9243</f>
        <v>28.744457729217928</v>
      </c>
      <c r="K42" s="19">
        <f>C21*'[1]%Distribucion'!$D$19/0.9243</f>
        <v>23.457331988185647</v>
      </c>
      <c r="L42" s="19">
        <f>C21*'[1]%Distribucion'!$D$20/0.9243</f>
        <v>23.129088825729422</v>
      </c>
      <c r="M42" s="19">
        <f>C21*'[1]%Distribucion'!$D$21/0.9243</f>
        <v>23.448059582466549</v>
      </c>
      <c r="N42" s="19">
        <f>C21*'[1]%Distribucion'!$D$22/0.9243</f>
        <v>20.137810740746932</v>
      </c>
      <c r="O42" s="19">
        <f>C21*'[1]%Distribucion'!$D$23/0.9243</f>
        <v>17.764074876656679</v>
      </c>
      <c r="P42" s="20">
        <f>C21*'[1]%Distribucion'!$D$24/0.9243</f>
        <v>13.802903153456068</v>
      </c>
      <c r="S42" s="34" t="s">
        <v>39</v>
      </c>
      <c r="T42" s="18">
        <f>T21*'[1]%Distribucion'!$D$11/0.9243</f>
        <v>35.554891795496374</v>
      </c>
      <c r="U42" s="19">
        <f>T21*'[1]%Distribucion'!$D$12/0.9243</f>
        <v>39.936385783608372</v>
      </c>
      <c r="V42" s="19">
        <f>T21*'[1]%Distribucion'!$D$13/0.9243</f>
        <v>33.963234965243657</v>
      </c>
      <c r="W42" s="19">
        <f>T21*'[1]%Distribucion'!$D$14/0.9243</f>
        <v>33.250243708569123</v>
      </c>
      <c r="X42" s="19">
        <f>T21*'[1]%Distribucion'!$D$15/0.9243</f>
        <v>32.966230593877185</v>
      </c>
      <c r="Y42" s="19">
        <f>T21*'[1]%Distribucion'!$D$16/0.9243</f>
        <v>34.025362834082522</v>
      </c>
      <c r="Z42" s="19">
        <f>T21*'[1]%Distribucion'!$D$17/0.9243</f>
        <v>38.554780319429909</v>
      </c>
      <c r="AA42" s="19">
        <f>T21*'[1]%Distribucion'!$D$18/0.9243</f>
        <v>45.856284142968356</v>
      </c>
      <c r="AB42" s="19">
        <f>T21*'[1]%Distribucion'!$D$19/0.9243</f>
        <v>37.421686330606889</v>
      </c>
      <c r="AC42" s="19">
        <f>T21*'[1]%Distribucion'!$D$20/0.9243</f>
        <v>36.898037150393634</v>
      </c>
      <c r="AD42" s="19">
        <f>T21*'[1]%Distribucion'!$D$21/0.9243</f>
        <v>37.406893980883346</v>
      </c>
      <c r="AE42" s="19">
        <f>T21*'[1]%Distribucion'!$D$22/0.9243</f>
        <v>32.126025129580221</v>
      </c>
      <c r="AF42" s="19">
        <f>T21*'[1]%Distribucion'!$D$23/0.9243</f>
        <v>28.339183600354446</v>
      </c>
      <c r="AG42" s="20">
        <f>T21*'[1]%Distribucion'!$D$24/0.9243</f>
        <v>22.019891798458936</v>
      </c>
    </row>
    <row r="43" spans="2:33" x14ac:dyDescent="0.3">
      <c r="B43" s="33" t="s">
        <v>51</v>
      </c>
      <c r="C43" s="18">
        <f>C22*'[1]%Distribucion'!$D$11/0.9243</f>
        <v>0</v>
      </c>
      <c r="D43" s="19">
        <f>C22*'[1]%Distribucion'!$D$12/0.9243</f>
        <v>0</v>
      </c>
      <c r="E43" s="19">
        <f>C22*'[1]%Distribucion'!$D$13/0.9243</f>
        <v>0</v>
      </c>
      <c r="F43" s="19">
        <f>C22*'[1]%Distribucion'!$D$14/0.9243</f>
        <v>0</v>
      </c>
      <c r="G43" s="19">
        <f>C22*'[1]%Distribucion'!$D$15/0.9243</f>
        <v>0</v>
      </c>
      <c r="H43" s="19">
        <f>C22*'[1]%Distribucion'!$D$16/0.9243</f>
        <v>0</v>
      </c>
      <c r="I43" s="19">
        <f>C22*'[1]%Distribucion'!$D$17/0.9243</f>
        <v>0</v>
      </c>
      <c r="J43" s="19">
        <f>C22*'[1]%Distribucion'!$D$18/0.9243</f>
        <v>0</v>
      </c>
      <c r="K43" s="19">
        <f>C22*'[1]%Distribucion'!$D$19/0.9243</f>
        <v>0</v>
      </c>
      <c r="L43" s="19">
        <f>C22*'[1]%Distribucion'!$D$20/0.9243</f>
        <v>0</v>
      </c>
      <c r="M43" s="19">
        <f>C22*'[1]%Distribucion'!$D$21/0.9243</f>
        <v>0</v>
      </c>
      <c r="N43" s="19">
        <f>C22*'[1]%Distribucion'!$D$22/0.9243</f>
        <v>0</v>
      </c>
      <c r="O43" s="19">
        <f>C22*'[1]%Distribucion'!$D$23/0.9243</f>
        <v>0</v>
      </c>
      <c r="P43" s="20">
        <f>C22*'[1]%Distribucion'!$D$24/0.9243</f>
        <v>0</v>
      </c>
      <c r="S43" s="33" t="s">
        <v>38</v>
      </c>
      <c r="T43" s="18">
        <f>T22*'[1]%Distribucion'!$D$11/0.9243</f>
        <v>0</v>
      </c>
      <c r="U43" s="19">
        <f>T22*'[1]%Distribucion'!$D$12/0.9243</f>
        <v>0</v>
      </c>
      <c r="V43" s="19">
        <f>T22*'[1]%Distribucion'!$D$13/0.9243</f>
        <v>0</v>
      </c>
      <c r="W43" s="19">
        <f>T22*'[1]%Distribucion'!$D$14/0.9243</f>
        <v>0</v>
      </c>
      <c r="X43" s="19">
        <f>T22*'[1]%Distribucion'!$D$15/0.9243</f>
        <v>0</v>
      </c>
      <c r="Y43" s="19">
        <f>T22*'[1]%Distribucion'!$D$16/0.9243</f>
        <v>0</v>
      </c>
      <c r="Z43" s="19">
        <f>T22*'[1]%Distribucion'!$D$17/0.9243</f>
        <v>0</v>
      </c>
      <c r="AA43" s="19">
        <f>T22*'[1]%Distribucion'!$D$18/0.9243</f>
        <v>0</v>
      </c>
      <c r="AB43" s="19">
        <f>T22*'[1]%Distribucion'!$D$19/0.9243</f>
        <v>0</v>
      </c>
      <c r="AC43" s="19">
        <f>T22*'[1]%Distribucion'!$D$20/0.9243</f>
        <v>0</v>
      </c>
      <c r="AD43" s="19">
        <f>T22*'[1]%Distribucion'!$D$21/0.9243</f>
        <v>0</v>
      </c>
      <c r="AE43" s="19">
        <f>T22*'[1]%Distribucion'!$D$22/0.9243</f>
        <v>0</v>
      </c>
      <c r="AF43" s="19">
        <f>T22*'[1]%Distribucion'!$D$23/0.9243</f>
        <v>0</v>
      </c>
      <c r="AG43" s="20">
        <f>T22*'[1]%Distribucion'!$D$24/0.9243</f>
        <v>0</v>
      </c>
    </row>
    <row r="44" spans="2:33" ht="16.5" thickBot="1" x14ac:dyDescent="0.35">
      <c r="B44" s="34" t="s">
        <v>52</v>
      </c>
      <c r="C44" s="21">
        <f>C23*'[1]%Distribucion'!$D$11/0.9243</f>
        <v>0</v>
      </c>
      <c r="D44" s="22">
        <f>C23*'[1]%Distribucion'!$D$12/0.9243</f>
        <v>0</v>
      </c>
      <c r="E44" s="22">
        <f>C23*'[1]%Distribucion'!$D$13/0.9243</f>
        <v>0</v>
      </c>
      <c r="F44" s="22">
        <f>C23*'[1]%Distribucion'!$D$14/0.9243</f>
        <v>0</v>
      </c>
      <c r="G44" s="22">
        <f>C23*'[1]%Distribucion'!$D$15/0.9243</f>
        <v>0</v>
      </c>
      <c r="H44" s="22">
        <f>C23*'[1]%Distribucion'!$D$16/0.9243</f>
        <v>0</v>
      </c>
      <c r="I44" s="22">
        <f>C23*'[1]%Distribucion'!$D$17/0.9243</f>
        <v>0</v>
      </c>
      <c r="J44" s="22">
        <f>C23*'[1]%Distribucion'!$D$18/0.9243</f>
        <v>0</v>
      </c>
      <c r="K44" s="22">
        <f>C23*'[1]%Distribucion'!$D$19/0.9243</f>
        <v>0</v>
      </c>
      <c r="L44" s="22">
        <f>C23*'[1]%Distribucion'!$D$20/0.9243</f>
        <v>0</v>
      </c>
      <c r="M44" s="22">
        <f>C23*'[1]%Distribucion'!$D$21/0.9243</f>
        <v>0</v>
      </c>
      <c r="N44" s="22">
        <f>C23*'[1]%Distribucion'!$D$22/0.9243</f>
        <v>0</v>
      </c>
      <c r="O44" s="22">
        <f>C23*'[1]%Distribucion'!$D$23/0.9243</f>
        <v>0</v>
      </c>
      <c r="P44" s="23">
        <f>C23*'[1]%Distribucion'!$D$24/0.9243</f>
        <v>0</v>
      </c>
      <c r="S44" s="34" t="s">
        <v>37</v>
      </c>
      <c r="T44" s="21">
        <f>T23*'[1]%Distribucion'!$D$11/0.9243</f>
        <v>0</v>
      </c>
      <c r="U44" s="22">
        <f>T23*'[1]%Distribucion'!$D$12/0.9243</f>
        <v>0</v>
      </c>
      <c r="V44" s="22">
        <f>T23*'[1]%Distribucion'!$D$13/0.9243</f>
        <v>0</v>
      </c>
      <c r="W44" s="22">
        <f>T23*'[1]%Distribucion'!$D$14/0.9243</f>
        <v>0</v>
      </c>
      <c r="X44" s="22">
        <f>T23*'[1]%Distribucion'!$D$15/0.9243</f>
        <v>0</v>
      </c>
      <c r="Y44" s="22">
        <f>T23*'[1]%Distribucion'!$D$16/0.9243</f>
        <v>0</v>
      </c>
      <c r="Z44" s="22">
        <f>T23*'[1]%Distribucion'!$D$17/0.9243</f>
        <v>0</v>
      </c>
      <c r="AA44" s="22">
        <f>T23*'[1]%Distribucion'!$D$18/0.9243</f>
        <v>0</v>
      </c>
      <c r="AB44" s="22">
        <f>T23*'[1]%Distribucion'!$D$19/0.9243</f>
        <v>0</v>
      </c>
      <c r="AC44" s="22">
        <f>T23*'[1]%Distribucion'!$D$20/0.9243</f>
        <v>0</v>
      </c>
      <c r="AD44" s="22">
        <f>T23*'[1]%Distribucion'!$D$21/0.9243</f>
        <v>0</v>
      </c>
      <c r="AE44" s="22">
        <f>T23*'[1]%Distribucion'!$D$22/0.9243</f>
        <v>0</v>
      </c>
      <c r="AF44" s="22">
        <f>T23*'[1]%Distribucion'!$D$23/0.9243</f>
        <v>0</v>
      </c>
      <c r="AG44" s="23">
        <f>T23*'[1]%Distribucion'!$D$24/0.9243</f>
        <v>0</v>
      </c>
    </row>
    <row r="45" spans="2:33" ht="16.5" thickBot="1" x14ac:dyDescent="0.35"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2:33" ht="24" customHeight="1" thickBot="1" x14ac:dyDescent="0.3">
      <c r="B46" s="43" t="s">
        <v>23</v>
      </c>
      <c r="C46" s="40" t="s">
        <v>13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S46" s="43" t="s">
        <v>24</v>
      </c>
      <c r="T46" s="40" t="s">
        <v>13</v>
      </c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2"/>
    </row>
    <row r="47" spans="2:33" ht="16.5" thickBot="1" x14ac:dyDescent="0.3">
      <c r="B47" s="44"/>
      <c r="C47" s="12">
        <v>0.29166666666666669</v>
      </c>
      <c r="D47" s="13">
        <v>0.33333333333333331</v>
      </c>
      <c r="E47" s="13">
        <v>0.375</v>
      </c>
      <c r="F47" s="13">
        <v>0.41666666666666702</v>
      </c>
      <c r="G47" s="13">
        <v>0.45833333333333398</v>
      </c>
      <c r="H47" s="13">
        <v>0.5</v>
      </c>
      <c r="I47" s="13">
        <v>0.54166666666666696</v>
      </c>
      <c r="J47" s="13">
        <v>0.58333333333333304</v>
      </c>
      <c r="K47" s="13">
        <v>0.625</v>
      </c>
      <c r="L47" s="13">
        <v>0.66666666666666696</v>
      </c>
      <c r="M47" s="13">
        <v>0.70833333333333304</v>
      </c>
      <c r="N47" s="13">
        <v>0.75</v>
      </c>
      <c r="O47" s="13">
        <v>0.79166666666666696</v>
      </c>
      <c r="P47" s="14">
        <v>0.83333333333333304</v>
      </c>
      <c r="S47" s="44"/>
      <c r="T47" s="12">
        <v>0.29166666666666669</v>
      </c>
      <c r="U47" s="13">
        <v>0.33333333333333331</v>
      </c>
      <c r="V47" s="13">
        <v>0.375</v>
      </c>
      <c r="W47" s="13">
        <v>0.41666666666666702</v>
      </c>
      <c r="X47" s="13">
        <v>0.45833333333333398</v>
      </c>
      <c r="Y47" s="13">
        <v>0.5</v>
      </c>
      <c r="Z47" s="13">
        <v>0.54166666666666696</v>
      </c>
      <c r="AA47" s="13">
        <v>0.58333333333333304</v>
      </c>
      <c r="AB47" s="13">
        <v>0.625</v>
      </c>
      <c r="AC47" s="13">
        <v>0.66666666666666696</v>
      </c>
      <c r="AD47" s="13">
        <v>0.70833333333333304</v>
      </c>
      <c r="AE47" s="13">
        <v>0.75</v>
      </c>
      <c r="AF47" s="13">
        <v>0.79166666666666696</v>
      </c>
      <c r="AG47" s="14">
        <v>0.83333333333333304</v>
      </c>
    </row>
    <row r="48" spans="2:33" x14ac:dyDescent="0.3">
      <c r="B48" s="33" t="s">
        <v>37</v>
      </c>
      <c r="C48" s="15">
        <f>D8*'[1]%Distribucion'!$D$11/0.9243</f>
        <v>0</v>
      </c>
      <c r="D48" s="16">
        <f>D8*'[1]%Distribucion'!$D$12/0.9243</f>
        <v>0</v>
      </c>
      <c r="E48" s="16">
        <f>D8*'[1]%Distribucion'!$D$13/0.9243</f>
        <v>0</v>
      </c>
      <c r="F48" s="16">
        <f>D8*'[1]%Distribucion'!$D$14/0.9243</f>
        <v>0</v>
      </c>
      <c r="G48" s="16">
        <f>D8*'[1]%Distribucion'!$D$15/0.9243</f>
        <v>0</v>
      </c>
      <c r="H48" s="16">
        <f>D8*'[1]%Distribucion'!$D$16/0.9243</f>
        <v>0</v>
      </c>
      <c r="I48" s="16">
        <f>D8*'[1]%Distribucion'!$D$17/0.9243</f>
        <v>0</v>
      </c>
      <c r="J48" s="16">
        <f>D8*'[1]%Distribucion'!$D$18/0.9243</f>
        <v>0</v>
      </c>
      <c r="K48" s="16">
        <f>D8*'[1]%Distribucion'!$D$19/0.9243</f>
        <v>0</v>
      </c>
      <c r="L48" s="16">
        <f>D8*'[1]%Distribucion'!$D$20/0.9243</f>
        <v>0</v>
      </c>
      <c r="M48" s="16">
        <f>D8*'[1]%Distribucion'!$D$21/0.9243</f>
        <v>0</v>
      </c>
      <c r="N48" s="16">
        <f>D8*'[1]%Distribucion'!$D$22/0.9243</f>
        <v>0</v>
      </c>
      <c r="O48" s="16">
        <f>D8*'[1]%Distribucion'!$D$23/0.9243</f>
        <v>0</v>
      </c>
      <c r="P48" s="17">
        <f>D8*'[1]%Distribucion'!$D$24/0.9243</f>
        <v>0</v>
      </c>
      <c r="S48" s="33" t="s">
        <v>52</v>
      </c>
      <c r="T48" s="15">
        <f>U8*'[1]%Distribucion'!$D$11/0.9243</f>
        <v>0</v>
      </c>
      <c r="U48" s="16">
        <f>U8*'[1]%Distribucion'!$D$12/0.9243</f>
        <v>0</v>
      </c>
      <c r="V48" s="16">
        <f>U8*'[1]%Distribucion'!$D$13/0.9243</f>
        <v>0</v>
      </c>
      <c r="W48" s="16">
        <f>U8*'[1]%Distribucion'!$D$14/0.9243</f>
        <v>0</v>
      </c>
      <c r="X48" s="16">
        <f>U8*'[1]%Distribucion'!$D$15/0.9243</f>
        <v>0</v>
      </c>
      <c r="Y48" s="16">
        <f>U8*'[1]%Distribucion'!$D$16/0.9243</f>
        <v>0</v>
      </c>
      <c r="Z48" s="16">
        <f>U8*'[1]%Distribucion'!$D$17/0.9243</f>
        <v>0</v>
      </c>
      <c r="AA48" s="16">
        <f>U8*'[1]%Distribucion'!$D$18/0.9243</f>
        <v>0</v>
      </c>
      <c r="AB48" s="16">
        <f>U8*'[1]%Distribucion'!$D$19/0.9243</f>
        <v>0</v>
      </c>
      <c r="AC48" s="16">
        <f>U8*'[1]%Distribucion'!$D$20/0.9243</f>
        <v>0</v>
      </c>
      <c r="AD48" s="16">
        <f>U8*'[1]%Distribucion'!$D$21/0.9243</f>
        <v>0</v>
      </c>
      <c r="AE48" s="16">
        <f>U8*'[1]%Distribucion'!$D$22/0.9243</f>
        <v>0</v>
      </c>
      <c r="AF48" s="16">
        <f>U8*'[1]%Distribucion'!$D$23/0.9243</f>
        <v>0</v>
      </c>
      <c r="AG48" s="17">
        <f>U8*'[1]%Distribucion'!$D$24/0.9243</f>
        <v>0</v>
      </c>
    </row>
    <row r="49" spans="2:33" ht="16.5" thickBot="1" x14ac:dyDescent="0.35">
      <c r="B49" s="34" t="s">
        <v>38</v>
      </c>
      <c r="C49" s="18">
        <f>D9*'[1]%Distribucion'!$D$11/0.9243</f>
        <v>11.01732457738577</v>
      </c>
      <c r="D49" s="19">
        <f>D9*'[1]%Distribucion'!$D$12/0.9243</f>
        <v>12.375009524890206</v>
      </c>
      <c r="E49" s="19">
        <f>D9*'[1]%Distribucion'!$D$13/0.9243</f>
        <v>10.524120997536082</v>
      </c>
      <c r="F49" s="19">
        <f>D9*'[1]%Distribucion'!$D$14/0.9243</f>
        <v>10.303187795410107</v>
      </c>
      <c r="G49" s="19">
        <f>D9*'[1]%Distribucion'!$D$15/0.9243</f>
        <v>10.21518120867113</v>
      </c>
      <c r="H49" s="19">
        <f>D9*'[1]%Distribucion'!$D$16/0.9243</f>
        <v>10.543372438385234</v>
      </c>
      <c r="I49" s="19">
        <f>D9*'[1]%Distribucion'!$D$17/0.9243</f>
        <v>11.946894149816222</v>
      </c>
      <c r="J49" s="19">
        <f>D9*'[1]%Distribucion'!$D$18/0.9243</f>
        <v>14.209396817230774</v>
      </c>
      <c r="K49" s="19">
        <f>D9*'[1]%Distribucion'!$D$19/0.9243</f>
        <v>11.59578453813884</v>
      </c>
      <c r="L49" s="19">
        <f>D9*'[1]%Distribucion'!$D$20/0.9243</f>
        <v>11.433522393838851</v>
      </c>
      <c r="M49" s="19">
        <f>D9*'[1]%Distribucion'!$D$21/0.9243</f>
        <v>11.591200861746186</v>
      </c>
      <c r="N49" s="19">
        <f>D9*'[1]%Distribucion'!$D$22/0.9243</f>
        <v>9.9548283895683198</v>
      </c>
      <c r="O49" s="19">
        <f>D9*'[1]%Distribucion'!$D$23/0.9243</f>
        <v>8.7814072330486184</v>
      </c>
      <c r="P49" s="20">
        <f>D9*'[1]%Distribucion'!$D$24/0.9243</f>
        <v>6.8232606781063643</v>
      </c>
      <c r="S49" s="34" t="s">
        <v>51</v>
      </c>
      <c r="T49" s="18">
        <f>U9*'[1]%Distribucion'!$D$11/0.9243</f>
        <v>1.0921506559834158</v>
      </c>
      <c r="U49" s="19">
        <f>U9*'[1]%Distribucion'!$D$12/0.9243</f>
        <v>1.2267383678748651</v>
      </c>
      <c r="V49" s="19">
        <f>U9*'[1]%Distribucion'!$D$13/0.9243</f>
        <v>1.0432592386994186</v>
      </c>
      <c r="W49" s="19">
        <f>U9*'[1]%Distribucion'!$D$14/0.9243</f>
        <v>1.0213580647859553</v>
      </c>
      <c r="X49" s="19">
        <f>U9*'[1]%Distribucion'!$D$15/0.9243</f>
        <v>1.0126339457166917</v>
      </c>
      <c r="Y49" s="19">
        <f>U9*'[1]%Distribucion'!$D$16/0.9243</f>
        <v>1.0451676397458198</v>
      </c>
      <c r="Z49" s="19">
        <f>U9*'[1]%Distribucion'!$D$17/0.9243</f>
        <v>1.1842991636525106</v>
      </c>
      <c r="AA49" s="19">
        <f>U9*'[1]%Distribucion'!$D$18/0.9243</f>
        <v>1.4085817247248249</v>
      </c>
      <c r="AB49" s="19">
        <f>U9*'[1]%Distribucion'!$D$19/0.9243</f>
        <v>1.1494935636157617</v>
      </c>
      <c r="AC49" s="19">
        <f>U9*'[1]%Distribucion'!$D$20/0.9243</f>
        <v>1.1334084690818076</v>
      </c>
      <c r="AD49" s="19">
        <f>U9*'[1]%Distribucion'!$D$21/0.9243</f>
        <v>1.1490391824142379</v>
      </c>
      <c r="AE49" s="19">
        <f>U9*'[1]%Distribucion'!$D$22/0.9243</f>
        <v>0.98682509347012082</v>
      </c>
      <c r="AF49" s="19">
        <f>U9*'[1]%Distribucion'!$D$23/0.9243</f>
        <v>0.87050350587994174</v>
      </c>
      <c r="AG49" s="20">
        <f>U9*'[1]%Distribucion'!$D$24/0.9243</f>
        <v>0.67639185658883039</v>
      </c>
    </row>
    <row r="50" spans="2:33" x14ac:dyDescent="0.3">
      <c r="B50" s="33" t="s">
        <v>39</v>
      </c>
      <c r="C50" s="18">
        <f>D10*'[1]%Distribucion'!$D$11/0.9243</f>
        <v>43.23664264942132</v>
      </c>
      <c r="D50" s="19">
        <f>D10*'[1]%Distribucion'!$D$12/0.9243</f>
        <v>48.564772767893025</v>
      </c>
      <c r="E50" s="19">
        <f>D10*'[1]%Distribucion'!$D$13/0.9243</f>
        <v>41.301103146559889</v>
      </c>
      <c r="F50" s="19">
        <f>D10*'[1]%Distribucion'!$D$14/0.9243</f>
        <v>40.43406779304761</v>
      </c>
      <c r="G50" s="19">
        <f>D10*'[1]%Distribucion'!$D$15/0.9243</f>
        <v>40.088692714470113</v>
      </c>
      <c r="H50" s="19">
        <f>D10*'[1]%Distribucion'!$D$16/0.9243</f>
        <v>41.376653944998722</v>
      </c>
      <c r="I50" s="19">
        <f>D10*'[1]%Distribucion'!$D$17/0.9243</f>
        <v>46.884666916896208</v>
      </c>
      <c r="J50" s="19">
        <f>D10*'[1]%Distribucion'!$D$18/0.9243</f>
        <v>55.763684561992889</v>
      </c>
      <c r="K50" s="19">
        <f>D10*'[1]%Distribucion'!$D$19/0.9243</f>
        <v>45.506764259654702</v>
      </c>
      <c r="L50" s="19">
        <f>D10*'[1]%Distribucion'!$D$20/0.9243</f>
        <v>44.869978958527433</v>
      </c>
      <c r="M50" s="19">
        <f>D10*'[1]%Distribucion'!$D$21/0.9243</f>
        <v>45.488775974312134</v>
      </c>
      <c r="N50" s="19">
        <f>D10*'[1]%Distribucion'!$D$22/0.9243</f>
        <v>39.066958107011665</v>
      </c>
      <c r="O50" s="19">
        <f>D10*'[1]%Distribucion'!$D$23/0.9243</f>
        <v>34.461957059311601</v>
      </c>
      <c r="P50" s="20">
        <f>D10*'[1]%Distribucion'!$D$24/0.9243</f>
        <v>26.777361560962134</v>
      </c>
      <c r="S50" s="33" t="s">
        <v>50</v>
      </c>
      <c r="T50" s="18">
        <f>U10*'[1]%Distribucion'!$D$11/0.9243</f>
        <v>15.872589533625645</v>
      </c>
      <c r="U50" s="19">
        <f>U10*'[1]%Distribucion'!$D$12/0.9243</f>
        <v>17.828597613114706</v>
      </c>
      <c r="V50" s="19">
        <f>U10*'[1]%Distribucion'!$D$13/0.9243</f>
        <v>15.162034269098218</v>
      </c>
      <c r="W50" s="19">
        <f>U10*'[1]%Distribucion'!$D$14/0.9243</f>
        <v>14.843737208222549</v>
      </c>
      <c r="X50" s="19">
        <f>U10*'[1]%Distribucion'!$D$15/0.9243</f>
        <v>14.716946677749254</v>
      </c>
      <c r="Y50" s="19">
        <f>U10*'[1]%Distribucion'!$D$16/0.9243</f>
        <v>15.18976969763925</v>
      </c>
      <c r="Z50" s="19">
        <f>U10*'[1]%Distribucion'!$D$17/0.9243</f>
        <v>17.211814511749822</v>
      </c>
      <c r="AA50" s="19">
        <f>U10*'[1]%Distribucion'!$D$18/0.9243</f>
        <v>20.471387732667456</v>
      </c>
      <c r="AB50" s="19">
        <f>U10*'[1]%Distribucion'!$D$19/0.9243</f>
        <v>16.705973124549072</v>
      </c>
      <c r="AC50" s="19">
        <f>U10*'[1]%Distribucion'!$D$20/0.9243</f>
        <v>16.472203083988937</v>
      </c>
      <c r="AD50" s="19">
        <f>U10*'[1]%Distribucion'!$D$21/0.9243</f>
        <v>16.69936945108692</v>
      </c>
      <c r="AE50" s="19">
        <f>U10*'[1]%Distribucion'!$D$22/0.9243</f>
        <v>14.341858025099089</v>
      </c>
      <c r="AF50" s="19">
        <f>U10*'[1]%Distribucion'!$D$23/0.9243</f>
        <v>12.651317618788488</v>
      </c>
      <c r="AG50" s="20">
        <f>U10*'[1]%Distribucion'!$D$24/0.9243</f>
        <v>9.8302283157576689</v>
      </c>
    </row>
    <row r="51" spans="2:33" ht="16.5" thickBot="1" x14ac:dyDescent="0.35">
      <c r="B51" s="34" t="s">
        <v>40</v>
      </c>
      <c r="C51" s="18">
        <f>D11*'[1]%Distribucion'!$D$11/0.9243</f>
        <v>27.794214854165681</v>
      </c>
      <c r="D51" s="19">
        <f>D11*'[1]%Distribucion'!$D$12/0.9243</f>
        <v>31.219346506605302</v>
      </c>
      <c r="E51" s="19">
        <f>D11*'[1]%Distribucion'!$D$13/0.9243</f>
        <v>26.549973916277416</v>
      </c>
      <c r="F51" s="19">
        <f>D11*'[1]%Distribucion'!$D$14/0.9243</f>
        <v>25.992609481275426</v>
      </c>
      <c r="G51" s="19">
        <f>D11*'[1]%Distribucion'!$D$15/0.9243</f>
        <v>25.770588793473802</v>
      </c>
      <c r="H51" s="19">
        <f>D11*'[1]%Distribucion'!$D$16/0.9243</f>
        <v>26.598540941734019</v>
      </c>
      <c r="I51" s="19">
        <f>D11*'[1]%Distribucion'!$D$17/0.9243</f>
        <v>30.139308369070324</v>
      </c>
      <c r="J51" s="19">
        <f>D11*'[1]%Distribucion'!$D$18/0.9243</f>
        <v>35.847090217970383</v>
      </c>
      <c r="K51" s="19">
        <f>D11*'[1]%Distribucion'!$D$19/0.9243</f>
        <v>29.25353833336176</v>
      </c>
      <c r="L51" s="19">
        <f>D11*'[1]%Distribucion'!$D$20/0.9243</f>
        <v>28.844187690227525</v>
      </c>
      <c r="M51" s="19">
        <f>D11*'[1]%Distribucion'!$D$21/0.9243</f>
        <v>29.241974755872093</v>
      </c>
      <c r="N51" s="19">
        <f>D11*'[1]%Distribucion'!$D$22/0.9243</f>
        <v>25.113777592060671</v>
      </c>
      <c r="O51" s="19">
        <f>D11*'[1]%Distribucion'!$D$23/0.9243</f>
        <v>22.153501754705694</v>
      </c>
      <c r="P51" s="20">
        <f>D11*'[1]%Distribucion'!$D$24/0.9243</f>
        <v>17.213541451119582</v>
      </c>
      <c r="S51" s="34" t="s">
        <v>49</v>
      </c>
      <c r="T51" s="18">
        <f>U11*'[1]%Distribucion'!$D$11/0.9243</f>
        <v>29.059209272965035</v>
      </c>
      <c r="U51" s="19">
        <f>U11*'[1]%Distribucion'!$D$12/0.9243</f>
        <v>32.640228488580043</v>
      </c>
      <c r="V51" s="19">
        <f>U11*'[1]%Distribucion'!$D$13/0.9243</f>
        <v>27.758339362093405</v>
      </c>
      <c r="W51" s="19">
        <f>U11*'[1]%Distribucion'!$D$14/0.9243</f>
        <v>27.175607673394406</v>
      </c>
      <c r="X51" s="19">
        <f>U11*'[1]%Distribucion'!$D$15/0.9243</f>
        <v>26.943482187439617</v>
      </c>
      <c r="Y51" s="19">
        <f>U11*'[1]%Distribucion'!$D$16/0.9243</f>
        <v>27.809116812146012</v>
      </c>
      <c r="Z51" s="19">
        <f>U11*'[1]%Distribucion'!$D$17/0.9243</f>
        <v>31.511034718362477</v>
      </c>
      <c r="AA51" s="19">
        <f>U11*'[1]%Distribucion'!$D$18/0.9243</f>
        <v>37.478594086450151</v>
      </c>
      <c r="AB51" s="19">
        <f>U11*'[1]%Distribucion'!$D$19/0.9243</f>
        <v>30.584950748355354</v>
      </c>
      <c r="AC51" s="19">
        <f>U11*'[1]%Distribucion'!$D$20/0.9243</f>
        <v>30.156969383626219</v>
      </c>
      <c r="AD51" s="19">
        <f>U11*'[1]%Distribucion'!$D$21/0.9243</f>
        <v>30.572860879295209</v>
      </c>
      <c r="AE51" s="19">
        <f>U11*'[1]%Distribucion'!$D$22/0.9243</f>
        <v>26.256777624823371</v>
      </c>
      <c r="AF51" s="19">
        <f>U11*'[1]%Distribucion'!$D$23/0.9243</f>
        <v>23.161771145426197</v>
      </c>
      <c r="AG51" s="20">
        <f>U11*'[1]%Distribucion'!$D$24/0.9243</f>
        <v>17.99697908293216</v>
      </c>
    </row>
    <row r="52" spans="2:33" x14ac:dyDescent="0.3">
      <c r="B52" s="33" t="s">
        <v>41</v>
      </c>
      <c r="C52" s="18">
        <f>D12*'[1]%Distribucion'!$D$11/0.9243</f>
        <v>19.978129469554769</v>
      </c>
      <c r="D52" s="19">
        <f>D12*'[1]%Distribucion'!$D$12/0.9243</f>
        <v>22.440070703072042</v>
      </c>
      <c r="E52" s="19">
        <f>D12*'[1]%Distribucion'!$D$13/0.9243</f>
        <v>19.083784848601155</v>
      </c>
      <c r="F52" s="19">
        <f>D12*'[1]%Distribucion'!$D$14/0.9243</f>
        <v>18.683158354828258</v>
      </c>
      <c r="G52" s="19">
        <f>D12*'[1]%Distribucion'!$D$15/0.9243</f>
        <v>18.523572697557729</v>
      </c>
      <c r="H52" s="19">
        <f>D12*'[1]%Distribucion'!$D$16/0.9243</f>
        <v>19.118694211129085</v>
      </c>
      <c r="I52" s="19">
        <f>D12*'[1]%Distribucion'!$D$17/0.9243</f>
        <v>21.663752974474765</v>
      </c>
      <c r="J52" s="19">
        <f>D12*'[1]%Distribucion'!$D$18/0.9243</f>
        <v>25.7664342468047</v>
      </c>
      <c r="K52" s="19">
        <f>D12*'[1]%Distribucion'!$D$19/0.9243</f>
        <v>21.027072695989201</v>
      </c>
      <c r="L52" s="19">
        <f>D12*'[1]%Distribucion'!$D$20/0.9243</f>
        <v>20.732836640396659</v>
      </c>
      <c r="M52" s="19">
        <f>D12*'[1]%Distribucion'!$D$21/0.9243</f>
        <v>21.018760943006363</v>
      </c>
      <c r="N52" s="19">
        <f>D12*'[1]%Distribucion'!$D$22/0.9243</f>
        <v>18.051465128132399</v>
      </c>
      <c r="O52" s="19">
        <f>D12*'[1]%Distribucion'!$D$23/0.9243</f>
        <v>15.923656364525305</v>
      </c>
      <c r="P52" s="20">
        <f>D12*'[1]%Distribucion'!$D$24/0.9243</f>
        <v>12.372875490255963</v>
      </c>
      <c r="S52" s="33" t="s">
        <v>48</v>
      </c>
      <c r="T52" s="18">
        <f>U12*'[1]%Distribucion'!$D$11/0.9243</f>
        <v>2.2207063338329456</v>
      </c>
      <c r="U52" s="19">
        <f>U12*'[1]%Distribucion'!$D$12/0.9243</f>
        <v>2.4943680146788925</v>
      </c>
      <c r="V52" s="19">
        <f>U12*'[1]%Distribucion'!$D$13/0.9243</f>
        <v>2.1212937853554847</v>
      </c>
      <c r="W52" s="19">
        <f>U12*'[1]%Distribucion'!$D$14/0.9243</f>
        <v>2.076761398398109</v>
      </c>
      <c r="X52" s="19">
        <f>U12*'[1]%Distribucion'!$D$15/0.9243</f>
        <v>2.0590223562906065</v>
      </c>
      <c r="Y52" s="19">
        <f>U12*'[1]%Distribucion'!$D$16/0.9243</f>
        <v>2.1251742008165007</v>
      </c>
      <c r="Z52" s="19">
        <f>U12*'[1]%Distribucion'!$D$17/0.9243</f>
        <v>2.4080749660934386</v>
      </c>
      <c r="AA52" s="19">
        <f>U12*'[1]%Distribucion'!$D$18/0.9243</f>
        <v>2.8641161736071439</v>
      </c>
      <c r="AB52" s="19">
        <f>U12*'[1]%Distribucion'!$D$19/0.9243</f>
        <v>2.3373035793520489</v>
      </c>
      <c r="AC52" s="19">
        <f>U12*'[1]%Distribucion'!$D$20/0.9243</f>
        <v>2.3045972204663423</v>
      </c>
      <c r="AD52" s="19">
        <f>U12*'[1]%Distribucion'!$D$21/0.9243</f>
        <v>2.3363796709089502</v>
      </c>
      <c r="AE52" s="19">
        <f>U12*'[1]%Distribucion'!$D$22/0.9243</f>
        <v>2.0065443567225789</v>
      </c>
      <c r="AF52" s="19">
        <f>U12*'[1]%Distribucion'!$D$23/0.9243</f>
        <v>1.7700237952892148</v>
      </c>
      <c r="AG52" s="20">
        <f>U12*'[1]%Distribucion'!$D$24/0.9243</f>
        <v>1.3753301083972884</v>
      </c>
    </row>
    <row r="53" spans="2:33" ht="16.5" thickBot="1" x14ac:dyDescent="0.35">
      <c r="B53" s="34" t="s">
        <v>42</v>
      </c>
      <c r="C53" s="18">
        <f>D13*'[1]%Distribucion'!$D$11/0.9243</f>
        <v>19.383271412262467</v>
      </c>
      <c r="D53" s="19">
        <f>D13*'[1]%Distribucion'!$D$12/0.9243</f>
        <v>21.77190720536953</v>
      </c>
      <c r="E53" s="19">
        <f>D13*'[1]%Distribucion'!$D$13/0.9243</f>
        <v>18.515556316589542</v>
      </c>
      <c r="F53" s="19">
        <f>D13*'[1]%Distribucion'!$D$14/0.9243</f>
        <v>18.126858662208175</v>
      </c>
      <c r="G53" s="19">
        <f>D13*'[1]%Distribucion'!$D$15/0.9243</f>
        <v>17.972024741790698</v>
      </c>
      <c r="H53" s="19">
        <f>D13*'[1]%Distribucion'!$D$16/0.9243</f>
        <v>18.549426236680862</v>
      </c>
      <c r="I53" s="19">
        <f>D13*'[1]%Distribucion'!$D$17/0.9243</f>
        <v>21.018704696672028</v>
      </c>
      <c r="J53" s="19">
        <f>D13*'[1]%Distribucion'!$D$18/0.9243</f>
        <v>24.999226734071243</v>
      </c>
      <c r="K53" s="19">
        <f>D13*'[1]%Distribucion'!$D$19/0.9243</f>
        <v>20.400981868339816</v>
      </c>
      <c r="L53" s="19">
        <f>D13*'[1]%Distribucion'!$D$20/0.9243</f>
        <v>20.115506827570105</v>
      </c>
      <c r="M53" s="19">
        <f>D13*'[1]%Distribucion'!$D$21/0.9243</f>
        <v>20.392917601651408</v>
      </c>
      <c r="N53" s="19">
        <f>D13*'[1]%Distribucion'!$D$22/0.9243</f>
        <v>17.513974393889011</v>
      </c>
      <c r="O53" s="19">
        <f>D13*'[1]%Distribucion'!$D$23/0.9243</f>
        <v>15.449522121656029</v>
      </c>
      <c r="P53" s="20">
        <f>D13*'[1]%Distribucion'!$D$24/0.9243</f>
        <v>12.004467392367243</v>
      </c>
      <c r="S53" s="34" t="s">
        <v>47</v>
      </c>
      <c r="T53" s="18">
        <f>U13*'[1]%Distribucion'!$D$11/0.9243</f>
        <v>5.1966930943134093</v>
      </c>
      <c r="U53" s="19">
        <f>U13*'[1]%Distribucion'!$D$12/0.9243</f>
        <v>5.8370910367895412</v>
      </c>
      <c r="V53" s="19">
        <f>U13*'[1]%Distribucion'!$D$13/0.9243</f>
        <v>4.9640569747643477</v>
      </c>
      <c r="W53" s="19">
        <f>U13*'[1]%Distribucion'!$D$14/0.9243</f>
        <v>4.8598463710258271</v>
      </c>
      <c r="X53" s="19">
        <f>U13*'[1]%Distribucion'!$D$15/0.9243</f>
        <v>4.8183350931880771</v>
      </c>
      <c r="Y53" s="19">
        <f>U13*'[1]%Distribucion'!$D$16/0.9243</f>
        <v>4.9731375667913555</v>
      </c>
      <c r="Z53" s="19">
        <f>U13*'[1]%Distribucion'!$D$17/0.9243</f>
        <v>5.6351559664746498</v>
      </c>
      <c r="AA53" s="19">
        <f>U13*'[1]%Distribucion'!$D$18/0.9243</f>
        <v>6.7023417342201563</v>
      </c>
      <c r="AB53" s="19">
        <f>U13*'[1]%Distribucion'!$D$19/0.9243</f>
        <v>5.4695432642677897</v>
      </c>
      <c r="AC53" s="19">
        <f>U13*'[1]%Distribucion'!$D$20/0.9243</f>
        <v>5.3930068457544378</v>
      </c>
      <c r="AD53" s="19">
        <f>U13*'[1]%Distribucion'!$D$21/0.9243</f>
        <v>5.4673812185470743</v>
      </c>
      <c r="AE53" s="19">
        <f>U13*'[1]%Distribucion'!$D$22/0.9243</f>
        <v>4.6955308962513982</v>
      </c>
      <c r="AF53" s="19">
        <f>U13*'[1]%Distribucion'!$D$23/0.9243</f>
        <v>4.1420471917480564</v>
      </c>
      <c r="AG53" s="20">
        <f>U13*'[1]%Distribucion'!$D$24/0.9243</f>
        <v>3.2184212598581046</v>
      </c>
    </row>
    <row r="54" spans="2:33" x14ac:dyDescent="0.3">
      <c r="B54" s="33" t="s">
        <v>43</v>
      </c>
      <c r="C54" s="18">
        <f>D14*'[1]%Distribucion'!$D$11/0.9243</f>
        <v>14.065153008016821</v>
      </c>
      <c r="D54" s="19">
        <f>D14*'[1]%Distribucion'!$D$12/0.9243</f>
        <v>15.798427396839664</v>
      </c>
      <c r="E54" s="19">
        <f>D14*'[1]%Distribucion'!$D$13/0.9243</f>
        <v>13.435509779666592</v>
      </c>
      <c r="F54" s="19">
        <f>D14*'[1]%Distribucion'!$D$14/0.9243</f>
        <v>13.153457701539445</v>
      </c>
      <c r="G54" s="19">
        <f>D14*'[1]%Distribucion'!$D$15/0.9243</f>
        <v>13.041105006517842</v>
      </c>
      <c r="H54" s="19">
        <f>D14*'[1]%Distribucion'!$D$16/0.9243</f>
        <v>13.460086931702566</v>
      </c>
      <c r="I54" s="19">
        <f>D14*'[1]%Distribucion'!$D$17/0.9243</f>
        <v>15.251878349182494</v>
      </c>
      <c r="J54" s="19">
        <f>D14*'[1]%Distribucion'!$D$18/0.9243</f>
        <v>18.140278883696183</v>
      </c>
      <c r="K54" s="19">
        <f>D14*'[1]%Distribucion'!$D$19/0.9243</f>
        <v>14.803637909669225</v>
      </c>
      <c r="L54" s="19">
        <f>D14*'[1]%Distribucion'!$D$20/0.9243</f>
        <v>14.596487628223148</v>
      </c>
      <c r="M54" s="19">
        <f>D14*'[1]%Distribucion'!$D$21/0.9243</f>
        <v>14.797786206803519</v>
      </c>
      <c r="N54" s="19">
        <f>D14*'[1]%Distribucion'!$D$22/0.9243</f>
        <v>12.708728283745602</v>
      </c>
      <c r="O54" s="19">
        <f>D14*'[1]%Distribucion'!$D$23/0.9243</f>
        <v>11.210692350124242</v>
      </c>
      <c r="P54" s="20">
        <f>D14*'[1]%Distribucion'!$D$24/0.9243</f>
        <v>8.710844885893593</v>
      </c>
      <c r="S54" s="33" t="s">
        <v>46</v>
      </c>
      <c r="T54" s="18">
        <f>U14*'[1]%Distribucion'!$D$11/0.9243</f>
        <v>2.8909883154274607</v>
      </c>
      <c r="U54" s="19">
        <f>U14*'[1]%Distribucion'!$D$12/0.9243</f>
        <v>3.2472500640668405</v>
      </c>
      <c r="V54" s="19">
        <f>U14*'[1]%Distribucion'!$D$13/0.9243</f>
        <v>2.7615698003916829</v>
      </c>
      <c r="W54" s="19">
        <f>U14*'[1]%Distribucion'!$D$14/0.9243</f>
        <v>2.7035960789723106</v>
      </c>
      <c r="X54" s="19">
        <f>U14*'[1]%Distribucion'!$D$15/0.9243</f>
        <v>2.6805028123488261</v>
      </c>
      <c r="Y54" s="19">
        <f>U14*'[1]%Distribucion'!$D$16/0.9243</f>
        <v>2.7666214524655701</v>
      </c>
      <c r="Z54" s="19">
        <f>U14*'[1]%Distribucion'!$D$17/0.9243</f>
        <v>3.134910944138015</v>
      </c>
      <c r="AA54" s="19">
        <f>U14*'[1]%Distribucion'!$D$18/0.9243</f>
        <v>3.7286003402500949</v>
      </c>
      <c r="AB54" s="19">
        <f>U14*'[1]%Distribucion'!$D$19/0.9243</f>
        <v>3.0427784325047385</v>
      </c>
      <c r="AC54" s="19">
        <f>U14*'[1]%Distribucion'!$D$20/0.9243</f>
        <v>3.0002002221676896</v>
      </c>
      <c r="AD54" s="19">
        <f>U14*'[1]%Distribucion'!$D$21/0.9243</f>
        <v>3.0415756582014319</v>
      </c>
      <c r="AE54" s="19">
        <f>U14*'[1]%Distribucion'!$D$22/0.9243</f>
        <v>2.6121852319210181</v>
      </c>
      <c r="AF54" s="19">
        <f>U14*'[1]%Distribucion'!$D$23/0.9243</f>
        <v>2.3042750102745586</v>
      </c>
      <c r="AG54" s="20">
        <f>U14*'[1]%Distribucion'!$D$24/0.9243</f>
        <v>1.7904498279020296</v>
      </c>
    </row>
    <row r="55" spans="2:33" ht="16.5" thickBot="1" x14ac:dyDescent="0.35">
      <c r="B55" s="34" t="s">
        <v>44</v>
      </c>
      <c r="C55" s="18">
        <f>D15*'[1]%Distribucion'!$D$11/0.9243</f>
        <v>9.9171648165918089</v>
      </c>
      <c r="D55" s="19">
        <f>D15*'[1]%Distribucion'!$D$12/0.9243</f>
        <v>11.139275075650925</v>
      </c>
      <c r="E55" s="19">
        <f>D15*'[1]%Distribucion'!$D$13/0.9243</f>
        <v>9.4732111910862002</v>
      </c>
      <c r="F55" s="19">
        <f>D15*'[1]%Distribucion'!$D$14/0.9243</f>
        <v>9.2743397714823868</v>
      </c>
      <c r="G55" s="19">
        <f>D15*'[1]%Distribucion'!$D$15/0.9243</f>
        <v>9.1951212806858482</v>
      </c>
      <c r="H55" s="19">
        <f>D15*'[1]%Distribucion'!$D$16/0.9243</f>
        <v>9.4905402359479432</v>
      </c>
      <c r="I55" s="19">
        <f>D15*'[1]%Distribucion'!$D$17/0.9243</f>
        <v>10.753910125630258</v>
      </c>
      <c r="J55" s="19">
        <f>D15*'[1]%Distribucion'!$D$18/0.9243</f>
        <v>12.790485493191298</v>
      </c>
      <c r="K55" s="19">
        <f>D15*'[1]%Distribucion'!$D$19/0.9243</f>
        <v>10.437861355056562</v>
      </c>
      <c r="L55" s="19">
        <f>D15*'[1]%Distribucion'!$D$20/0.9243</f>
        <v>10.291802262650444</v>
      </c>
      <c r="M55" s="19">
        <f>D15*'[1]%Distribucion'!$D$21/0.9243</f>
        <v>10.433735391994242</v>
      </c>
      <c r="N55" s="19">
        <f>D15*'[1]%Distribucion'!$D$22/0.9243</f>
        <v>8.9607665787460853</v>
      </c>
      <c r="O55" s="19">
        <f>D15*'[1]%Distribucion'!$D$23/0.9243</f>
        <v>7.9045200347922222</v>
      </c>
      <c r="P55" s="20">
        <f>D15*'[1]%Distribucion'!$D$24/0.9243</f>
        <v>6.1419086145692159</v>
      </c>
      <c r="S55" s="34" t="s">
        <v>45</v>
      </c>
      <c r="T55" s="18">
        <f>U15*'[1]%Distribucion'!$D$11/0.9243</f>
        <v>1.5504243522384304</v>
      </c>
      <c r="U55" s="19">
        <f>U15*'[1]%Distribucion'!$D$12/0.9243</f>
        <v>1.7414859652909445</v>
      </c>
      <c r="V55" s="19">
        <f>U15*'[1]%Distribucion'!$D$13/0.9243</f>
        <v>1.4810177703192862</v>
      </c>
      <c r="W55" s="19">
        <f>U15*'[1]%Distribucion'!$D$14/0.9243</f>
        <v>1.4499267178239073</v>
      </c>
      <c r="X55" s="19">
        <f>U15*'[1]%Distribucion'!$D$15/0.9243</f>
        <v>1.437541900232387</v>
      </c>
      <c r="Y55" s="19">
        <f>U15*'[1]%Distribucion'!$D$16/0.9243</f>
        <v>1.483726949167431</v>
      </c>
      <c r="Z55" s="19">
        <f>U15*'[1]%Distribucion'!$D$17/0.9243</f>
        <v>1.6812389880488621</v>
      </c>
      <c r="AA55" s="19">
        <f>U15*'[1]%Distribucion'!$D$18/0.9243</f>
        <v>1.9996320069641931</v>
      </c>
      <c r="AB55" s="19">
        <f>U15*'[1]%Distribucion'!$D$19/0.9243</f>
        <v>1.6318287261993596</v>
      </c>
      <c r="AC55" s="19">
        <f>U15*'[1]%Distribucion'!$D$20/0.9243</f>
        <v>1.6089942187649944</v>
      </c>
      <c r="AD55" s="19">
        <f>U15*'[1]%Distribucion'!$D$21/0.9243</f>
        <v>1.6311836836164679</v>
      </c>
      <c r="AE55" s="19">
        <f>U15*'[1]%Distribucion'!$D$22/0.9243</f>
        <v>1.4009034815241399</v>
      </c>
      <c r="AF55" s="19">
        <f>U15*'[1]%Distribucion'!$D$23/0.9243</f>
        <v>1.2357725803038713</v>
      </c>
      <c r="AG55" s="20">
        <f>U15*'[1]%Distribucion'!$D$24/0.9243</f>
        <v>0.96021038889254762</v>
      </c>
    </row>
    <row r="56" spans="2:33" x14ac:dyDescent="0.3">
      <c r="B56" s="33" t="s">
        <v>45</v>
      </c>
      <c r="C56" s="18">
        <f>D16*'[1]%Distribucion'!$D$11/0.9243</f>
        <v>44.381362156979407</v>
      </c>
      <c r="D56" s="19">
        <f>D16*'[1]%Distribucion'!$D$12/0.9243</f>
        <v>49.850558142541601</v>
      </c>
      <c r="E56" s="19">
        <f>D16*'[1]%Distribucion'!$D$13/0.9243</f>
        <v>42.39457792994871</v>
      </c>
      <c r="F56" s="19">
        <f>D16*'[1]%Distribucion'!$D$14/0.9243</f>
        <v>41.5045872260186</v>
      </c>
      <c r="G56" s="19">
        <f>D16*'[1]%Distribucion'!$D$15/0.9243</f>
        <v>41.150068107440624</v>
      </c>
      <c r="H56" s="19">
        <f>D16*'[1]%Distribucion'!$D$16/0.9243</f>
        <v>42.472128987137637</v>
      </c>
      <c r="I56" s="19">
        <f>D16*'[1]%Distribucion'!$D$17/0.9243</f>
        <v>48.125970346959193</v>
      </c>
      <c r="J56" s="19">
        <f>D16*'[1]%Distribucion'!$D$18/0.9243</f>
        <v>57.24006602040113</v>
      </c>
      <c r="K56" s="19">
        <f>D16*'[1]%Distribucion'!$D$19/0.9243</f>
        <v>46.711586780132507</v>
      </c>
      <c r="L56" s="19">
        <f>D16*'[1]%Distribucion'!$D$20/0.9243</f>
        <v>46.057942155254381</v>
      </c>
      <c r="M56" s="19">
        <f>D16*'[1]%Distribucion'!$D$21/0.9243</f>
        <v>46.693122242706565</v>
      </c>
      <c r="N56" s="19">
        <f>D16*'[1]%Distribucion'!$D$22/0.9243</f>
        <v>40.101282381647472</v>
      </c>
      <c r="O56" s="19">
        <f>D16*'[1]%Distribucion'!$D$23/0.9243</f>
        <v>35.374360800607896</v>
      </c>
      <c r="P56" s="20">
        <f>D16*'[1]%Distribucion'!$D$24/0.9243</f>
        <v>27.486310412248102</v>
      </c>
      <c r="S56" s="33" t="s">
        <v>44</v>
      </c>
      <c r="T56" s="18">
        <f>U16*'[1]%Distribucion'!$D$11/0.9243</f>
        <v>5.0457360306433809</v>
      </c>
      <c r="U56" s="19">
        <f>U16*'[1]%Distribucion'!$D$12/0.9243</f>
        <v>5.6675312595818772</v>
      </c>
      <c r="V56" s="19">
        <f>U16*'[1]%Distribucion'!$D$13/0.9243</f>
        <v>4.819857682791314</v>
      </c>
      <c r="W56" s="19">
        <f>U16*'[1]%Distribucion'!$D$14/0.9243</f>
        <v>4.7186742593111131</v>
      </c>
      <c r="X56" s="19">
        <f>U16*'[1]%Distribucion'!$D$15/0.9243</f>
        <v>4.6783688292111156</v>
      </c>
      <c r="Y56" s="19">
        <f>U16*'[1]%Distribucion'!$D$16/0.9243</f>
        <v>4.8286744956256884</v>
      </c>
      <c r="Z56" s="19">
        <f>U16*'[1]%Distribucion'!$D$17/0.9243</f>
        <v>5.4714621360745994</v>
      </c>
      <c r="AA56" s="19">
        <f>U16*'[1]%Distribucion'!$D$18/0.9243</f>
        <v>6.5076475682286912</v>
      </c>
      <c r="AB56" s="19">
        <f>U16*'[1]%Distribucion'!$D$19/0.9243</f>
        <v>5.3106602639048193</v>
      </c>
      <c r="AC56" s="19">
        <f>U16*'[1]%Distribucion'!$D$20/0.9243</f>
        <v>5.2363471271579503</v>
      </c>
      <c r="AD56" s="19">
        <f>U16*'[1]%Distribucion'!$D$21/0.9243</f>
        <v>5.3085610227537785</v>
      </c>
      <c r="AE56" s="19">
        <f>U16*'[1]%Distribucion'!$D$22/0.9243</f>
        <v>4.5591319318319572</v>
      </c>
      <c r="AF56" s="19">
        <f>U16*'[1]%Distribucion'!$D$23/0.9243</f>
        <v>4.0217261971653304</v>
      </c>
      <c r="AG56" s="20">
        <f>U16*'[1]%Distribucion'!$D$24/0.9243</f>
        <v>3.1249303774403967</v>
      </c>
    </row>
    <row r="57" spans="2:33" ht="16.5" thickBot="1" x14ac:dyDescent="0.35">
      <c r="B57" s="34" t="s">
        <v>46</v>
      </c>
      <c r="C57" s="18">
        <f>D17*'[1]%Distribucion'!$D$11/0.9243</f>
        <v>23.435660016267068</v>
      </c>
      <c r="D57" s="19">
        <f>D17*'[1]%Distribucion'!$D$12/0.9243</f>
        <v>26.323679028090293</v>
      </c>
      <c r="E57" s="19">
        <f>D17*'[1]%Distribucion'!$D$13/0.9243</f>
        <v>22.386534946475781</v>
      </c>
      <c r="F57" s="19">
        <f>D17*'[1]%Distribucion'!$D$14/0.9243</f>
        <v>21.91657371632764</v>
      </c>
      <c r="G57" s="19">
        <f>D17*'[1]%Distribucion'!$D$15/0.9243</f>
        <v>21.72936924290763</v>
      </c>
      <c r="H57" s="19">
        <f>D17*'[1]%Distribucion'!$D$16/0.9243</f>
        <v>22.427485925036407</v>
      </c>
      <c r="I57" s="19">
        <f>D17*'[1]%Distribucion'!$D$17/0.9243</f>
        <v>25.413007266765884</v>
      </c>
      <c r="J57" s="19">
        <f>D17*'[1]%Distribucion'!$D$18/0.9243</f>
        <v>30.225722270938551</v>
      </c>
      <c r="K57" s="19">
        <f>D17*'[1]%Distribucion'!$D$19/0.9243</f>
        <v>24.666139419683983</v>
      </c>
      <c r="L57" s="19">
        <f>D17*'[1]%Distribucion'!$D$20/0.9243</f>
        <v>24.320981171815852</v>
      </c>
      <c r="M57" s="19">
        <f>D17*'[1]%Distribucion'!$D$21/0.9243</f>
        <v>24.656389186693357</v>
      </c>
      <c r="N57" s="19">
        <f>D17*'[1]%Distribucion'!$D$22/0.9243</f>
        <v>21.175556009040115</v>
      </c>
      <c r="O57" s="19">
        <f>D17*'[1]%Distribucion'!$D$23/0.9243</f>
        <v>18.679496363440027</v>
      </c>
      <c r="P57" s="20">
        <f>D17*'[1]%Distribucion'!$D$24/0.9243</f>
        <v>14.514196829844881</v>
      </c>
      <c r="S57" s="34" t="s">
        <v>43</v>
      </c>
      <c r="T57" s="18">
        <f>U17*'[1]%Distribucion'!$D$11/0.9243</f>
        <v>1.277744913657739</v>
      </c>
      <c r="U57" s="19">
        <f>U17*'[1]%Distribucion'!$D$12/0.9243</f>
        <v>1.4352037435068909</v>
      </c>
      <c r="V57" s="19">
        <f>U17*'[1]%Distribucion'!$D$13/0.9243</f>
        <v>1.2205451496747246</v>
      </c>
      <c r="W57" s="19">
        <f>U17*'[1]%Distribucion'!$D$14/0.9243</f>
        <v>1.1949222070726682</v>
      </c>
      <c r="X57" s="19">
        <f>U17*'[1]%Distribucion'!$D$15/0.9243</f>
        <v>1.1847155577374091</v>
      </c>
      <c r="Y57" s="19">
        <f>U17*'[1]%Distribucion'!$D$16/0.9243</f>
        <v>1.2227778542168124</v>
      </c>
      <c r="Z57" s="19">
        <f>U17*'[1]%Distribucion'!$D$17/0.9243</f>
        <v>1.3855526472614124</v>
      </c>
      <c r="AA57" s="19">
        <f>U17*'[1]%Distribucion'!$D$18/0.9243</f>
        <v>1.6479485905886964</v>
      </c>
      <c r="AB57" s="19">
        <f>U17*'[1]%Distribucion'!$D$19/0.9243</f>
        <v>1.3448323691842849</v>
      </c>
      <c r="AC57" s="19">
        <f>U17*'[1]%Distribucion'!$D$20/0.9243</f>
        <v>1.3260138594724014</v>
      </c>
      <c r="AD57" s="19">
        <f>U17*'[1]%Distribucion'!$D$21/0.9243</f>
        <v>1.3443007728647403</v>
      </c>
      <c r="AE57" s="19">
        <f>U17*'[1]%Distribucion'!$D$22/0.9243</f>
        <v>1.1545208867872678</v>
      </c>
      <c r="AF57" s="19">
        <f>U17*'[1]%Distribucion'!$D$23/0.9243</f>
        <v>1.0184322289838144</v>
      </c>
      <c r="AG57" s="20">
        <f>U17*'[1]%Distribucion'!$D$24/0.9243</f>
        <v>0.79133428127430117</v>
      </c>
    </row>
    <row r="58" spans="2:33" x14ac:dyDescent="0.3">
      <c r="B58" s="33" t="s">
        <v>47</v>
      </c>
      <c r="C58" s="18">
        <f>D18*'[1]%Distribucion'!$D$11/0.9243</f>
        <v>21.894052960324608</v>
      </c>
      <c r="D58" s="19">
        <f>D18*'[1]%Distribucion'!$D$12/0.9243</f>
        <v>24.592096930555989</v>
      </c>
      <c r="E58" s="19">
        <f>D18*'[1]%Distribucion'!$D$13/0.9243</f>
        <v>20.913939755743591</v>
      </c>
      <c r="F58" s="19">
        <f>D18*'[1]%Distribucion'!$D$14/0.9243</f>
        <v>20.474892762613432</v>
      </c>
      <c r="G58" s="19">
        <f>D18*'[1]%Distribucion'!$D$15/0.9243</f>
        <v>20.300002674063663</v>
      </c>
      <c r="H58" s="19">
        <f>D18*'[1]%Distribucion'!$D$16/0.9243</f>
        <v>20.952196962613854</v>
      </c>
      <c r="I58" s="19">
        <f>D18*'[1]%Distribucion'!$D$17/0.9243</f>
        <v>23.741329520631581</v>
      </c>
      <c r="J58" s="19">
        <f>D18*'[1]%Distribucion'!$D$18/0.9243</f>
        <v>28.237462213765308</v>
      </c>
      <c r="K58" s="19">
        <f>D18*'[1]%Distribucion'!$D$19/0.9243</f>
        <v>23.043590938188213</v>
      </c>
      <c r="L58" s="19">
        <f>D18*'[1]%Distribucion'!$D$20/0.9243</f>
        <v>22.721137337424576</v>
      </c>
      <c r="M58" s="19">
        <f>D18*'[1]%Distribucion'!$D$21/0.9243</f>
        <v>23.034482079409582</v>
      </c>
      <c r="N58" s="19">
        <f>D18*'[1]%Distribucion'!$D$22/0.9243</f>
        <v>19.782619495437256</v>
      </c>
      <c r="O58" s="19">
        <f>D18*'[1]%Distribucion'!$D$23/0.9243</f>
        <v>17.450751648106959</v>
      </c>
      <c r="P58" s="20">
        <f>D18*'[1]%Distribucion'!$D$24/0.9243</f>
        <v>13.559447177874528</v>
      </c>
      <c r="S58" s="33" t="s">
        <v>42</v>
      </c>
      <c r="T58" s="18">
        <f>U18*'[1]%Distribucion'!$D$11/0.9243</f>
        <v>4.4244945259042714</v>
      </c>
      <c r="U58" s="19">
        <f>U18*'[1]%Distribucion'!$D$12/0.9243</f>
        <v>4.9697330342138244</v>
      </c>
      <c r="V58" s="19">
        <f>U18*'[1]%Distribucion'!$D$13/0.9243</f>
        <v>4.2264267895973555</v>
      </c>
      <c r="W58" s="19">
        <f>U18*'[1]%Distribucion'!$D$14/0.9243</f>
        <v>4.1377012794673069</v>
      </c>
      <c r="X58" s="19">
        <f>U18*'[1]%Distribucion'!$D$15/0.9243</f>
        <v>4.102358337672765</v>
      </c>
      <c r="Y58" s="19">
        <f>U18*'[1]%Distribucion'!$D$16/0.9243</f>
        <v>4.2341580581149119</v>
      </c>
      <c r="Z58" s="19">
        <f>U18*'[1]%Distribucion'!$D$17/0.9243</f>
        <v>4.797804348609124</v>
      </c>
      <c r="AA58" s="19">
        <f>U18*'[1]%Distribucion'!$D$18/0.9243</f>
        <v>5.7064124772438172</v>
      </c>
      <c r="AB58" s="19">
        <f>U18*'[1]%Distribucion'!$D$19/0.9243</f>
        <v>4.6568007370746471</v>
      </c>
      <c r="AC58" s="19">
        <f>U18*'[1]%Distribucion'!$D$20/0.9243</f>
        <v>4.591637188140961</v>
      </c>
      <c r="AD58" s="19">
        <f>U18*'[1]%Distribucion'!$D$21/0.9243</f>
        <v>4.6549599588561819</v>
      </c>
      <c r="AE58" s="19">
        <f>U18*'[1]%Distribucion'!$D$22/0.9243</f>
        <v>3.9978021348639103</v>
      </c>
      <c r="AF58" s="19">
        <f>U18*'[1]%Distribucion'!$D$23/0.9243</f>
        <v>3.5265629109366787</v>
      </c>
      <c r="AG58" s="20">
        <f>U18*'[1]%Distribucion'!$D$24/0.9243</f>
        <v>2.7401824560081121</v>
      </c>
    </row>
    <row r="59" spans="2:33" ht="16.5" thickBot="1" x14ac:dyDescent="0.35">
      <c r="B59" s="34" t="s">
        <v>48</v>
      </c>
      <c r="C59" s="18">
        <f>D19*'[1]%Distribucion'!$D$11/0.9243</f>
        <v>14.502450130672582</v>
      </c>
      <c r="D59" s="19">
        <f>D19*'[1]%Distribucion'!$D$12/0.9243</f>
        <v>16.289613439336758</v>
      </c>
      <c r="E59" s="19">
        <f>D19*'[1]%Distribucion'!$D$13/0.9243</f>
        <v>13.853230778841839</v>
      </c>
      <c r="F59" s="19">
        <f>D19*'[1]%Distribucion'!$D$14/0.9243</f>
        <v>13.562409470679741</v>
      </c>
      <c r="G59" s="19">
        <f>D19*'[1]%Distribucion'!$D$15/0.9243</f>
        <v>13.446563638382806</v>
      </c>
      <c r="H59" s="19">
        <f>D19*'[1]%Distribucion'!$D$16/0.9243</f>
        <v>13.878572054656793</v>
      </c>
      <c r="I59" s="19">
        <f>D19*'[1]%Distribucion'!$D$17/0.9243</f>
        <v>15.726071734308958</v>
      </c>
      <c r="J59" s="19">
        <f>D19*'[1]%Distribucion'!$D$18/0.9243</f>
        <v>18.704275006276003</v>
      </c>
      <c r="K59" s="19">
        <f>D19*'[1]%Distribucion'!$D$19/0.9243</f>
        <v>15.263895132540977</v>
      </c>
      <c r="L59" s="19">
        <f>D19*'[1]%Distribucion'!$D$20/0.9243</f>
        <v>15.050304379243503</v>
      </c>
      <c r="M59" s="19">
        <f>D19*'[1]%Distribucion'!$D$21/0.9243</f>
        <v>15.25786149544218</v>
      </c>
      <c r="N59" s="19">
        <f>D19*'[1]%Distribucion'!$D$22/0.9243</f>
        <v>13.103853051171038</v>
      </c>
      <c r="O59" s="19">
        <f>D19*'[1]%Distribucion'!$D$23/0.9243</f>
        <v>11.559241953878569</v>
      </c>
      <c r="P59" s="20">
        <f>D19*'[1]%Distribucion'!$D$24/0.9243</f>
        <v>8.9816721852717603</v>
      </c>
      <c r="S59" s="34" t="s">
        <v>41</v>
      </c>
      <c r="T59" s="18">
        <f>U19*'[1]%Distribucion'!$D$11/0.9243</f>
        <v>11.280678505565238</v>
      </c>
      <c r="U59" s="19">
        <f>U19*'[1]%Distribucion'!$D$12/0.9243</f>
        <v>12.670817036663765</v>
      </c>
      <c r="V59" s="19">
        <f>U19*'[1]%Distribucion'!$D$13/0.9243</f>
        <v>10.775685575294469</v>
      </c>
      <c r="W59" s="19">
        <f>U19*'[1]%Distribucion'!$D$14/0.9243</f>
        <v>10.549471270098826</v>
      </c>
      <c r="X59" s="19">
        <f>U19*'[1]%Distribucion'!$D$15/0.9243</f>
        <v>10.45936100744828</v>
      </c>
      <c r="Y59" s="19">
        <f>U19*'[1]%Distribucion'!$D$16/0.9243</f>
        <v>10.795397195249276</v>
      </c>
      <c r="Z59" s="19">
        <f>U19*'[1]%Distribucion'!$D$17/0.9243</f>
        <v>12.232468154811629</v>
      </c>
      <c r="AA59" s="19">
        <f>U19*'[1]%Distribucion'!$D$18/0.9243</f>
        <v>14.549052823786086</v>
      </c>
      <c r="AB59" s="19">
        <f>U19*'[1]%Distribucion'!$D$19/0.9243</f>
        <v>11.872965752778722</v>
      </c>
      <c r="AC59" s="19">
        <f>U19*'[1]%Distribucion'!$D$20/0.9243</f>
        <v>11.706824956016778</v>
      </c>
      <c r="AD59" s="19">
        <f>U19*'[1]%Distribucion'!$D$21/0.9243</f>
        <v>11.868272509932339</v>
      </c>
      <c r="AE59" s="19">
        <f>U19*'[1]%Distribucion'!$D$22/0.9243</f>
        <v>10.192784813773748</v>
      </c>
      <c r="AF59" s="19">
        <f>U19*'[1]%Distribucion'!$D$23/0.9243</f>
        <v>8.991314645099802</v>
      </c>
      <c r="AG59" s="20">
        <f>U19*'[1]%Distribucion'!$D$24/0.9243</f>
        <v>6.9863613011251511</v>
      </c>
    </row>
    <row r="60" spans="2:33" x14ac:dyDescent="0.3">
      <c r="B60" s="33" t="s">
        <v>49</v>
      </c>
      <c r="C60" s="18">
        <f>D20*'[1]%Distribucion'!$D$11/0.9243</f>
        <v>36.300393833270654</v>
      </c>
      <c r="D60" s="19">
        <f>D20*'[1]%Distribucion'!$D$12/0.9243</f>
        <v>40.773757393519759</v>
      </c>
      <c r="E60" s="19">
        <f>D20*'[1]%Distribucion'!$D$13/0.9243</f>
        <v>34.675363721579885</v>
      </c>
      <c r="F60" s="19">
        <f>D20*'[1]%Distribucion'!$D$14/0.9243</f>
        <v>33.947422723592013</v>
      </c>
      <c r="G60" s="19">
        <f>D20*'[1]%Distribucion'!$D$15/0.9243</f>
        <v>33.6574545252234</v>
      </c>
      <c r="H60" s="19">
        <f>D20*'[1]%Distribucion'!$D$16/0.9243</f>
        <v>34.738794264973009</v>
      </c>
      <c r="I60" s="19">
        <f>D20*'[1]%Distribucion'!$D$17/0.9243</f>
        <v>39.363182928539118</v>
      </c>
      <c r="J60" s="19">
        <f>D20*'[1]%Distribucion'!$D$18/0.9243</f>
        <v>46.817782028265519</v>
      </c>
      <c r="K60" s="19">
        <f>D20*'[1]%Distribucion'!$D$19/0.9243</f>
        <v>38.206330637131003</v>
      </c>
      <c r="L60" s="19">
        <f>D20*'[1]%Distribucion'!$D$20/0.9243</f>
        <v>37.671701771388882</v>
      </c>
      <c r="M60" s="19">
        <f>D20*'[1]%Distribucion'!$D$21/0.9243</f>
        <v>38.191228126799309</v>
      </c>
      <c r="N60" s="19">
        <f>D20*'[1]%Distribucion'!$D$22/0.9243</f>
        <v>32.799631938382923</v>
      </c>
      <c r="O60" s="19">
        <f>D20*'[1]%Distribucion'!$D$23/0.9243</f>
        <v>28.933389293468093</v>
      </c>
      <c r="P60" s="20">
        <f>D20*'[1]%Distribucion'!$D$24/0.9243</f>
        <v>22.481596879766471</v>
      </c>
      <c r="S60" s="33" t="s">
        <v>40</v>
      </c>
      <c r="T60" s="18">
        <f>U20*'[1]%Distribucion'!$D$11/0.9243</f>
        <v>23.038189987532839</v>
      </c>
      <c r="U60" s="19">
        <f>U20*'[1]%Distribucion'!$D$12/0.9243</f>
        <v>25.877228044741699</v>
      </c>
      <c r="V60" s="19">
        <f>U20*'[1]%Distribucion'!$D$13/0.9243</f>
        <v>22.006858134205103</v>
      </c>
      <c r="W60" s="19">
        <f>U20*'[1]%Distribucion'!$D$14/0.9243</f>
        <v>21.544867471283201</v>
      </c>
      <c r="X60" s="19">
        <f>U20*'[1]%Distribucion'!$D$15/0.9243</f>
        <v>21.360837995596469</v>
      </c>
      <c r="Y60" s="19">
        <f>U20*'[1]%Distribucion'!$D$16/0.9243</f>
        <v>22.047114582011577</v>
      </c>
      <c r="Z60" s="19">
        <f>U20*'[1]%Distribucion'!$D$17/0.9243</f>
        <v>24.982001324473945</v>
      </c>
      <c r="AA60" s="19">
        <f>U20*'[1]%Distribucion'!$D$18/0.9243</f>
        <v>29.713092428587032</v>
      </c>
      <c r="AB60" s="19">
        <f>U20*'[1]%Distribucion'!$D$19/0.9243</f>
        <v>24.247800395432083</v>
      </c>
      <c r="AC60" s="19">
        <f>U20*'[1]%Distribucion'!$D$20/0.9243</f>
        <v>23.908496049634675</v>
      </c>
      <c r="AD60" s="19">
        <f>U20*'[1]%Distribucion'!$D$21/0.9243</f>
        <v>24.238215526906739</v>
      </c>
      <c r="AE60" s="19">
        <f>U20*'[1]%Distribucion'!$D$22/0.9243</f>
        <v>20.816417463356554</v>
      </c>
      <c r="AF60" s="19">
        <f>U20*'[1]%Distribucion'!$D$23/0.9243</f>
        <v>18.362691120866788</v>
      </c>
      <c r="AG60" s="20">
        <f>U20*'[1]%Distribucion'!$D$24/0.9243</f>
        <v>14.268035286836987</v>
      </c>
    </row>
    <row r="61" spans="2:33" ht="16.5" thickBot="1" x14ac:dyDescent="0.35">
      <c r="B61" s="34" t="s">
        <v>50</v>
      </c>
      <c r="C61" s="18">
        <f>D21*'[1]%Distribucion'!$D$11/0.9243</f>
        <v>99.548076092013716</v>
      </c>
      <c r="D61" s="19">
        <f>D21*'[1]%Distribucion'!$D$12/0.9243</f>
        <v>111.81556658063678</v>
      </c>
      <c r="E61" s="19">
        <f>D21*'[1]%Distribucion'!$D$13/0.9243</f>
        <v>95.091688595133732</v>
      </c>
      <c r="F61" s="19">
        <f>D21*'[1]%Distribucion'!$D$14/0.9243</f>
        <v>93.095425794486772</v>
      </c>
      <c r="G61" s="19">
        <f>D21*'[1]%Distribucion'!$D$15/0.9243</f>
        <v>92.300233973482165</v>
      </c>
      <c r="H61" s="19">
        <f>D21*'[1]%Distribucion'!$D$16/0.9243</f>
        <v>95.265636805978502</v>
      </c>
      <c r="I61" s="19">
        <f>D21*'[1]%Distribucion'!$D$17/0.9243</f>
        <v>107.94728970137483</v>
      </c>
      <c r="J61" s="19">
        <f>D21*'[1]%Distribucion'!$D$18/0.9243</f>
        <v>128.39034609970147</v>
      </c>
      <c r="K61" s="19">
        <f>D21*'[1]%Distribucion'!$D$19/0.9243</f>
        <v>104.77480566549187</v>
      </c>
      <c r="L61" s="19">
        <f>D21*'[1]%Distribucion'!$D$20/0.9243</f>
        <v>103.30867074551465</v>
      </c>
      <c r="M61" s="19">
        <f>D21*'[1]%Distribucion'!$D$21/0.9243</f>
        <v>104.73338942481456</v>
      </c>
      <c r="N61" s="19">
        <f>D21*'[1]%Distribucion'!$D$22/0.9243</f>
        <v>89.947791503010222</v>
      </c>
      <c r="O61" s="19">
        <f>D21*'[1]%Distribucion'!$D$23/0.9243</f>
        <v>79.345233889615514</v>
      </c>
      <c r="P61" s="20">
        <f>D21*'[1]%Distribucion'!$D$24/0.9243</f>
        <v>61.652215872263113</v>
      </c>
      <c r="S61" s="34" t="s">
        <v>39</v>
      </c>
      <c r="T61" s="18">
        <f>U21*'[1]%Distribucion'!$D$11/0.9243</f>
        <v>59.257109381867132</v>
      </c>
      <c r="U61" s="19">
        <f>U21*'[1]%Distribucion'!$D$12/0.9243</f>
        <v>66.559470756017987</v>
      </c>
      <c r="V61" s="19">
        <f>U21*'[1]%Distribucion'!$D$13/0.9243</f>
        <v>56.604394716578007</v>
      </c>
      <c r="W61" s="19">
        <f>U21*'[1]%Distribucion'!$D$14/0.9243</f>
        <v>55.416096883242183</v>
      </c>
      <c r="X61" s="19">
        <f>U21*'[1]%Distribucion'!$D$15/0.9243</f>
        <v>54.942750028469405</v>
      </c>
      <c r="Y61" s="19">
        <f>U21*'[1]%Distribucion'!$D$16/0.9243</f>
        <v>56.707939341059557</v>
      </c>
      <c r="Z61" s="19">
        <f>U21*'[1]%Distribucion'!$D$17/0.9243</f>
        <v>64.256835535404591</v>
      </c>
      <c r="AA61" s="19">
        <f>U21*'[1]%Distribucion'!$D$18/0.9243</f>
        <v>76.425794260188084</v>
      </c>
      <c r="AB61" s="19">
        <f>U21*'[1]%Distribucion'!$D$19/0.9243</f>
        <v>62.368378812717353</v>
      </c>
      <c r="AC61" s="19">
        <f>U21*'[1]%Distribucion'!$D$20/0.9243</f>
        <v>61.495645549230055</v>
      </c>
      <c r="AD61" s="19">
        <f>U21*'[1]%Distribucion'!$D$21/0.9243</f>
        <v>62.343725330697943</v>
      </c>
      <c r="AE61" s="19">
        <f>U21*'[1]%Distribucion'!$D$22/0.9243</f>
        <v>53.542432249766605</v>
      </c>
      <c r="AF61" s="19">
        <f>U21*'[1]%Distribucion'!$D$23/0.9243</f>
        <v>47.23114085279623</v>
      </c>
      <c r="AG61" s="20">
        <f>U21*'[1]%Distribucion'!$D$24/0.9243</f>
        <v>36.699173334101935</v>
      </c>
    </row>
    <row r="62" spans="2:33" x14ac:dyDescent="0.3">
      <c r="B62" s="33" t="s">
        <v>51</v>
      </c>
      <c r="C62" s="18">
        <f>D22*'[1]%Distribucion'!$D$11/0.9243</f>
        <v>0</v>
      </c>
      <c r="D62" s="19">
        <f>D22*'[1]%Distribucion'!$D$12/0.9243</f>
        <v>0</v>
      </c>
      <c r="E62" s="19">
        <f>D22*'[1]%Distribucion'!$D$13/0.9243</f>
        <v>0</v>
      </c>
      <c r="F62" s="19">
        <f>D22*'[1]%Distribucion'!$D$14/0.9243</f>
        <v>0</v>
      </c>
      <c r="G62" s="19">
        <f>D22*'[1]%Distribucion'!$D$15/0.9243</f>
        <v>0</v>
      </c>
      <c r="H62" s="19">
        <f>D22*'[1]%Distribucion'!$D$16/0.9243</f>
        <v>0</v>
      </c>
      <c r="I62" s="19">
        <f>D22*'[1]%Distribucion'!$D$17/0.9243</f>
        <v>0</v>
      </c>
      <c r="J62" s="19">
        <f>D22*'[1]%Distribucion'!$D$18/0.9243</f>
        <v>0</v>
      </c>
      <c r="K62" s="19">
        <f>D22*'[1]%Distribucion'!$D$19/0.9243</f>
        <v>0</v>
      </c>
      <c r="L62" s="19">
        <f>D22*'[1]%Distribucion'!$D$20/0.9243</f>
        <v>0</v>
      </c>
      <c r="M62" s="19">
        <f>D22*'[1]%Distribucion'!$D$21/0.9243</f>
        <v>0</v>
      </c>
      <c r="N62" s="19">
        <f>D22*'[1]%Distribucion'!$D$22/0.9243</f>
        <v>0</v>
      </c>
      <c r="O62" s="19">
        <f>D22*'[1]%Distribucion'!$D$23/0.9243</f>
        <v>0</v>
      </c>
      <c r="P62" s="20">
        <f>D22*'[1]%Distribucion'!$D$24/0.9243</f>
        <v>0</v>
      </c>
      <c r="S62" s="33" t="s">
        <v>38</v>
      </c>
      <c r="T62" s="18">
        <f>U22*'[1]%Distribucion'!$D$11/0.9243</f>
        <v>144.47187307479822</v>
      </c>
      <c r="U62" s="19">
        <f>U22*'[1]%Distribucion'!$D$12/0.9243</f>
        <v>162.27540477922292</v>
      </c>
      <c r="V62" s="19">
        <f>U22*'[1]%Distribucion'!$D$13/0.9243</f>
        <v>138.00441861363649</v>
      </c>
      <c r="W62" s="19">
        <f>U22*'[1]%Distribucion'!$D$14/0.9243</f>
        <v>135.10728752601574</v>
      </c>
      <c r="X62" s="19">
        <f>U22*'[1]%Distribucion'!$D$15/0.9243</f>
        <v>133.95324360729541</v>
      </c>
      <c r="Y62" s="19">
        <f>U22*'[1]%Distribucion'!$D$16/0.9243</f>
        <v>138.25686572085655</v>
      </c>
      <c r="Z62" s="19">
        <f>U22*'[1]%Distribucion'!$D$17/0.9243</f>
        <v>156.66146196628142</v>
      </c>
      <c r="AA62" s="19">
        <f>U22*'[1]%Distribucion'!$D$18/0.9243</f>
        <v>186.3300077100493</v>
      </c>
      <c r="AB62" s="19">
        <f>U22*'[1]%Distribucion'!$D$19/0.9243</f>
        <v>152.0573075822202</v>
      </c>
      <c r="AC62" s="19">
        <f>U22*'[1]%Distribucion'!$D$20/0.9243</f>
        <v>149.92953910707968</v>
      </c>
      <c r="AD62" s="19">
        <f>U22*'[1]%Distribucion'!$D$21/0.9243</f>
        <v>151.9972011281202</v>
      </c>
      <c r="AE62" s="19">
        <f>U22*'[1]%Distribucion'!$D$22/0.9243</f>
        <v>130.53919701441453</v>
      </c>
      <c r="AF62" s="19">
        <f>U22*'[1]%Distribucion'!$D$23/0.9243</f>
        <v>115.15194476481045</v>
      </c>
      <c r="AG62" s="20">
        <f>U22*'[1]%Distribucion'!$D$24/0.9243</f>
        <v>89.474467573283675</v>
      </c>
    </row>
    <row r="63" spans="2:33" ht="16.5" thickBot="1" x14ac:dyDescent="0.35">
      <c r="B63" s="34" t="s">
        <v>52</v>
      </c>
      <c r="C63" s="21">
        <f>D23*'[1]%Distribucion'!$D$11/0.9243</f>
        <v>232.33684954953867</v>
      </c>
      <c r="D63" s="22">
        <f>D23*'[1]%Distribucion'!$D$12/0.9243</f>
        <v>260.968142125913</v>
      </c>
      <c r="E63" s="22">
        <f>D23*'[1]%Distribucion'!$D$13/0.9243</f>
        <v>221.93601537932298</v>
      </c>
      <c r="F63" s="22">
        <f>D23*'[1]%Distribucion'!$D$14/0.9243</f>
        <v>217.27690564879887</v>
      </c>
      <c r="G63" s="22">
        <f>D23*'[1]%Distribucion'!$D$15/0.9243</f>
        <v>215.42099471879754</v>
      </c>
      <c r="H63" s="22">
        <f>D23*'[1]%Distribucion'!$D$16/0.9243</f>
        <v>222.34199589526074</v>
      </c>
      <c r="I63" s="22">
        <f>D23*'[1]%Distribucion'!$D$17/0.9243</f>
        <v>251.93990874767746</v>
      </c>
      <c r="J63" s="22">
        <f>D23*'[1]%Distribucion'!$D$18/0.9243</f>
        <v>299.65228557312776</v>
      </c>
      <c r="K63" s="22">
        <f>D23*'[1]%Distribucion'!$D$19/0.9243</f>
        <v>244.53559743319306</v>
      </c>
      <c r="L63" s="22">
        <f>D23*'[1]%Distribucion'!$D$20/0.9243</f>
        <v>241.11376165600319</v>
      </c>
      <c r="M63" s="22">
        <f>D23*'[1]%Distribucion'!$D$21/0.9243</f>
        <v>244.43893540558884</v>
      </c>
      <c r="N63" s="22">
        <f>D23*'[1]%Distribucion'!$D$22/0.9243</f>
        <v>209.93059155087701</v>
      </c>
      <c r="O63" s="22">
        <f>D23*'[1]%Distribucion'!$D$23/0.9243</f>
        <v>185.18511248419293</v>
      </c>
      <c r="P63" s="23">
        <f>D23*'[1]%Distribucion'!$D$24/0.9243</f>
        <v>143.89109429166385</v>
      </c>
      <c r="S63" s="34" t="s">
        <v>37</v>
      </c>
      <c r="T63" s="21">
        <f>U23*'[1]%Distribucion'!$D$11/0.9243</f>
        <v>232.73803289050326</v>
      </c>
      <c r="U63" s="22">
        <f>U23*'[1]%Distribucion'!$D$12/0.9243</f>
        <v>261.41876401971234</v>
      </c>
      <c r="V63" s="22">
        <f>U23*'[1]%Distribucion'!$D$13/0.9243</f>
        <v>222.31923927300525</v>
      </c>
      <c r="W63" s="22">
        <f>U23*'[1]%Distribucion'!$D$14/0.9243</f>
        <v>217.65208451126358</v>
      </c>
      <c r="X63" s="22">
        <f>U23*'[1]%Distribucion'!$D$15/0.9243</f>
        <v>215.79296892152416</v>
      </c>
      <c r="Y63" s="22">
        <f>U23*'[1]%Distribucion'!$D$16/0.9243</f>
        <v>222.72592080826075</v>
      </c>
      <c r="Z63" s="22">
        <f>U23*'[1]%Distribucion'!$D$17/0.9243</f>
        <v>252.37494130712582</v>
      </c>
      <c r="AA63" s="22">
        <f>U23*'[1]%Distribucion'!$D$18/0.9243</f>
        <v>300.16970459334334</v>
      </c>
      <c r="AB63" s="22">
        <f>U23*'[1]%Distribucion'!$D$19/0.9243</f>
        <v>244.95784473556125</v>
      </c>
      <c r="AC63" s="22">
        <f>U23*'[1]%Distribucion'!$D$20/0.9243</f>
        <v>241.53010036697924</v>
      </c>
      <c r="AD63" s="22">
        <f>U23*'[1]%Distribucion'!$D$21/0.9243</f>
        <v>244.86101579859567</v>
      </c>
      <c r="AE63" s="22">
        <f>U23*'[1]%Distribucion'!$D$22/0.9243</f>
        <v>210.29308530187839</v>
      </c>
      <c r="AF63" s="22">
        <f>U23*'[1]%Distribucion'!$D$23/0.9243</f>
        <v>185.50487743868618</v>
      </c>
      <c r="AG63" s="23">
        <f>U23*'[1]%Distribucion'!$D$24/0.9243</f>
        <v>144.13955556698417</v>
      </c>
    </row>
    <row r="64" spans="2:33" ht="16.5" thickBot="1" x14ac:dyDescent="0.35">
      <c r="S64" s="31"/>
    </row>
    <row r="65" spans="2:33" ht="16.5" thickBot="1" x14ac:dyDescent="0.3">
      <c r="B65" s="43" t="s">
        <v>23</v>
      </c>
      <c r="C65" s="40" t="s">
        <v>9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2"/>
      <c r="S65" s="43" t="s">
        <v>24</v>
      </c>
      <c r="T65" s="40" t="s">
        <v>9</v>
      </c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2"/>
    </row>
    <row r="66" spans="2:33" ht="16.5" thickBot="1" x14ac:dyDescent="0.3">
      <c r="B66" s="44"/>
      <c r="C66" s="12">
        <v>0.29166666666666669</v>
      </c>
      <c r="D66" s="13">
        <v>0.33333333333333331</v>
      </c>
      <c r="E66" s="13">
        <v>0.375</v>
      </c>
      <c r="F66" s="13">
        <v>0.41666666666666702</v>
      </c>
      <c r="G66" s="13">
        <v>0.45833333333333398</v>
      </c>
      <c r="H66" s="13">
        <v>0.5</v>
      </c>
      <c r="I66" s="13">
        <v>0.54166666666666696</v>
      </c>
      <c r="J66" s="13">
        <v>0.58333333333333304</v>
      </c>
      <c r="K66" s="13">
        <v>0.625</v>
      </c>
      <c r="L66" s="13">
        <v>0.66666666666666696</v>
      </c>
      <c r="M66" s="13">
        <v>0.70833333333333304</v>
      </c>
      <c r="N66" s="13">
        <v>0.75</v>
      </c>
      <c r="O66" s="13">
        <v>0.79166666666666696</v>
      </c>
      <c r="P66" s="14">
        <v>0.83333333333333304</v>
      </c>
      <c r="S66" s="44"/>
      <c r="T66" s="12">
        <v>0.29166666666666669</v>
      </c>
      <c r="U66" s="13">
        <v>0.33333333333333331</v>
      </c>
      <c r="V66" s="13">
        <v>0.375</v>
      </c>
      <c r="W66" s="13">
        <v>0.41666666666666702</v>
      </c>
      <c r="X66" s="13">
        <v>0.45833333333333398</v>
      </c>
      <c r="Y66" s="13">
        <v>0.5</v>
      </c>
      <c r="Z66" s="13">
        <v>0.54166666666666696</v>
      </c>
      <c r="AA66" s="13">
        <v>0.58333333333333304</v>
      </c>
      <c r="AB66" s="13">
        <v>0.625</v>
      </c>
      <c r="AC66" s="13">
        <v>0.66666666666666696</v>
      </c>
      <c r="AD66" s="13">
        <v>0.70833333333333304</v>
      </c>
      <c r="AE66" s="13">
        <v>0.75</v>
      </c>
      <c r="AF66" s="13">
        <v>0.79166666666666696</v>
      </c>
      <c r="AG66" s="14">
        <v>0.83333333333333304</v>
      </c>
    </row>
    <row r="67" spans="2:33" x14ac:dyDescent="0.3">
      <c r="B67" s="33" t="s">
        <v>37</v>
      </c>
      <c r="C67" s="15">
        <f>C29-C48</f>
        <v>238.68806966430091</v>
      </c>
      <c r="D67" s="16">
        <f t="shared" ref="D67:P67" si="1">D29-D48</f>
        <v>268.10203464789458</v>
      </c>
      <c r="E67" s="16">
        <f t="shared" si="1"/>
        <v>228.00291560543965</v>
      </c>
      <c r="F67" s="16">
        <f t="shared" si="1"/>
        <v>223.21644324821747</v>
      </c>
      <c r="G67" s="16">
        <f t="shared" si="1"/>
        <v>221.30979865778869</v>
      </c>
      <c r="H67" s="16">
        <f t="shared" si="1"/>
        <v>228.41999410959593</v>
      </c>
      <c r="I67" s="16">
        <f t="shared" si="1"/>
        <v>258.82700315070468</v>
      </c>
      <c r="J67" s="16">
        <f t="shared" si="1"/>
        <v>307.8436578296442</v>
      </c>
      <c r="K67" s="16">
        <f t="shared" si="1"/>
        <v>251.22028567013993</v>
      </c>
      <c r="L67" s="16">
        <f t="shared" si="1"/>
        <v>247.70490970653691</v>
      </c>
      <c r="M67" s="16">
        <f t="shared" si="1"/>
        <v>251.12098126438843</v>
      </c>
      <c r="N67" s="16">
        <f t="shared" si="1"/>
        <v>215.6693084111036</v>
      </c>
      <c r="O67" s="16">
        <f t="shared" si="1"/>
        <v>190.24738053872011</v>
      </c>
      <c r="P67" s="17">
        <f t="shared" si="1"/>
        <v>147.82453840168009</v>
      </c>
      <c r="S67" s="33" t="s">
        <v>52</v>
      </c>
      <c r="T67" s="15">
        <f>T29-T48</f>
        <v>241.65289464507717</v>
      </c>
      <c r="U67" s="16">
        <f t="shared" ref="U67:AG67" si="2">U29-U48</f>
        <v>271.43222040388559</v>
      </c>
      <c r="V67" s="16">
        <f t="shared" si="2"/>
        <v>230.835016685429</v>
      </c>
      <c r="W67" s="16">
        <f t="shared" si="2"/>
        <v>225.98908994142306</v>
      </c>
      <c r="X67" s="16">
        <f t="shared" si="2"/>
        <v>224.05876227576093</v>
      </c>
      <c r="Y67" s="16">
        <f t="shared" si="2"/>
        <v>231.2572758622926</v>
      </c>
      <c r="Z67" s="16">
        <f t="shared" si="2"/>
        <v>262.04198061363337</v>
      </c>
      <c r="AA67" s="16">
        <f t="shared" si="2"/>
        <v>311.66748768503049</v>
      </c>
      <c r="AB67" s="16">
        <f t="shared" si="2"/>
        <v>254.34077753083548</v>
      </c>
      <c r="AC67" s="16">
        <f t="shared" si="2"/>
        <v>250.78173589727098</v>
      </c>
      <c r="AD67" s="16">
        <f t="shared" si="2"/>
        <v>254.24023963158226</v>
      </c>
      <c r="AE67" s="16">
        <f t="shared" si="2"/>
        <v>218.34820959817714</v>
      </c>
      <c r="AF67" s="16">
        <f t="shared" si="2"/>
        <v>192.61050738934884</v>
      </c>
      <c r="AG67" s="17">
        <f t="shared" si="2"/>
        <v>149.66071682836656</v>
      </c>
    </row>
    <row r="68" spans="2:33" ht="16.5" thickBot="1" x14ac:dyDescent="0.35">
      <c r="B68" s="34" t="s">
        <v>38</v>
      </c>
      <c r="C68" s="18">
        <f>C67+C30-C49</f>
        <v>374.54098100225298</v>
      </c>
      <c r="D68" s="19">
        <f t="shared" ref="D68:P82" si="3">D67+D30-D49</f>
        <v>420.69634735808046</v>
      </c>
      <c r="E68" s="19">
        <f t="shared" si="3"/>
        <v>357.77421050972396</v>
      </c>
      <c r="F68" s="19">
        <f t="shared" si="3"/>
        <v>350.26344528909306</v>
      </c>
      <c r="G68" s="19">
        <f t="shared" si="3"/>
        <v>347.2716052012068</v>
      </c>
      <c r="H68" s="19">
        <f t="shared" si="3"/>
        <v>358.4286755289491</v>
      </c>
      <c r="I68" s="19">
        <f t="shared" si="3"/>
        <v>406.14229193055081</v>
      </c>
      <c r="J68" s="19">
        <f t="shared" si="3"/>
        <v>483.05751418995845</v>
      </c>
      <c r="K68" s="19">
        <f t="shared" si="3"/>
        <v>394.20609657992151</v>
      </c>
      <c r="L68" s="19">
        <f t="shared" si="3"/>
        <v>388.68989141788131</v>
      </c>
      <c r="M68" s="19">
        <f t="shared" si="3"/>
        <v>394.05027157534414</v>
      </c>
      <c r="N68" s="19">
        <f t="shared" si="3"/>
        <v>338.42074494121016</v>
      </c>
      <c r="O68" s="19">
        <f t="shared" si="3"/>
        <v>298.52954376939431</v>
      </c>
      <c r="P68" s="20">
        <f t="shared" si="3"/>
        <v>231.96110181392646</v>
      </c>
      <c r="S68" s="34" t="s">
        <v>51</v>
      </c>
      <c r="T68" s="18">
        <f>T67+T30-T49</f>
        <v>240.56074398909377</v>
      </c>
      <c r="U68" s="19">
        <f t="shared" ref="U68:AG82" si="4">U67+U30-U49</f>
        <v>270.20548203601072</v>
      </c>
      <c r="V68" s="19">
        <f t="shared" si="4"/>
        <v>229.79175744672958</v>
      </c>
      <c r="W68" s="19">
        <f t="shared" si="4"/>
        <v>224.96773187663712</v>
      </c>
      <c r="X68" s="19">
        <f t="shared" si="4"/>
        <v>223.04612833004424</v>
      </c>
      <c r="Y68" s="19">
        <f t="shared" si="4"/>
        <v>230.21210822254679</v>
      </c>
      <c r="Z68" s="19">
        <f t="shared" si="4"/>
        <v>260.85768144998087</v>
      </c>
      <c r="AA68" s="19">
        <f t="shared" si="4"/>
        <v>310.2589059603057</v>
      </c>
      <c r="AB68" s="19">
        <f t="shared" si="4"/>
        <v>253.19128396721973</v>
      </c>
      <c r="AC68" s="19">
        <f t="shared" si="4"/>
        <v>249.64832742818916</v>
      </c>
      <c r="AD68" s="19">
        <f t="shared" si="4"/>
        <v>253.09120044916801</v>
      </c>
      <c r="AE68" s="19">
        <f t="shared" si="4"/>
        <v>217.36138450470702</v>
      </c>
      <c r="AF68" s="19">
        <f t="shared" si="4"/>
        <v>191.74000388346889</v>
      </c>
      <c r="AG68" s="20">
        <f t="shared" si="4"/>
        <v>148.98432497177774</v>
      </c>
    </row>
    <row r="69" spans="2:33" x14ac:dyDescent="0.3">
      <c r="B69" s="33" t="s">
        <v>39</v>
      </c>
      <c r="C69" s="18">
        <f>C68+C31-C50</f>
        <v>443.54029266562338</v>
      </c>
      <c r="D69" s="19">
        <f t="shared" si="3"/>
        <v>498.19856970321587</v>
      </c>
      <c r="E69" s="19">
        <f t="shared" si="3"/>
        <v>423.68468628734848</v>
      </c>
      <c r="F69" s="19">
        <f t="shared" si="3"/>
        <v>414.79026038183889</v>
      </c>
      <c r="G69" s="19">
        <f t="shared" si="3"/>
        <v>411.24725255225826</v>
      </c>
      <c r="H69" s="19">
        <f t="shared" si="3"/>
        <v>424.45971925006933</v>
      </c>
      <c r="I69" s="19">
        <f t="shared" si="3"/>
        <v>480.96331286556847</v>
      </c>
      <c r="J69" s="19">
        <f t="shared" si="3"/>
        <v>572.04813915103682</v>
      </c>
      <c r="K69" s="19">
        <f t="shared" si="3"/>
        <v>466.82818787880421</v>
      </c>
      <c r="L69" s="19">
        <f t="shared" si="3"/>
        <v>460.29576719301491</v>
      </c>
      <c r="M69" s="19">
        <f t="shared" si="3"/>
        <v>466.64365622101354</v>
      </c>
      <c r="N69" s="19">
        <f t="shared" si="3"/>
        <v>400.76585438974894</v>
      </c>
      <c r="O69" s="19">
        <f t="shared" si="3"/>
        <v>353.52574999534079</v>
      </c>
      <c r="P69" s="20">
        <f t="shared" si="3"/>
        <v>274.69382578717205</v>
      </c>
      <c r="S69" s="33" t="s">
        <v>50</v>
      </c>
      <c r="T69" s="18">
        <f>T68+T31-T50</f>
        <v>257.86303154144542</v>
      </c>
      <c r="U69" s="19">
        <f t="shared" si="4"/>
        <v>289.63996195523151</v>
      </c>
      <c r="V69" s="19">
        <f t="shared" si="4"/>
        <v>246.31948760990122</v>
      </c>
      <c r="W69" s="19">
        <f t="shared" si="4"/>
        <v>241.14849488220216</v>
      </c>
      <c r="X69" s="19">
        <f t="shared" si="4"/>
        <v>239.08868035166634</v>
      </c>
      <c r="Y69" s="19">
        <f t="shared" si="4"/>
        <v>246.77007203845596</v>
      </c>
      <c r="Z69" s="19">
        <f t="shared" si="4"/>
        <v>279.61982252022943</v>
      </c>
      <c r="AA69" s="19">
        <f t="shared" si="4"/>
        <v>332.5742210760863</v>
      </c>
      <c r="AB69" s="19">
        <f t="shared" si="4"/>
        <v>271.40202079944606</v>
      </c>
      <c r="AC69" s="19">
        <f t="shared" si="4"/>
        <v>267.60423775877081</v>
      </c>
      <c r="AD69" s="19">
        <f t="shared" si="4"/>
        <v>271.29473879264737</v>
      </c>
      <c r="AE69" s="19">
        <f t="shared" si="4"/>
        <v>232.99506236549806</v>
      </c>
      <c r="AF69" s="19">
        <f t="shared" si="4"/>
        <v>205.53086862502127</v>
      </c>
      <c r="AG69" s="20">
        <f t="shared" si="4"/>
        <v>159.69999532060064</v>
      </c>
    </row>
    <row r="70" spans="2:33" ht="16.5" thickBot="1" x14ac:dyDescent="0.35">
      <c r="B70" s="34" t="s">
        <v>40</v>
      </c>
      <c r="C70" s="18">
        <f t="shared" ref="C70" si="5">C69+C32-C51</f>
        <v>434.88099416454958</v>
      </c>
      <c r="D70" s="19">
        <f t="shared" si="3"/>
        <v>488.47217009712534</v>
      </c>
      <c r="E70" s="19">
        <f t="shared" si="3"/>
        <v>415.41303153678041</v>
      </c>
      <c r="F70" s="19">
        <f t="shared" si="3"/>
        <v>406.69225273883927</v>
      </c>
      <c r="G70" s="19">
        <f t="shared" si="3"/>
        <v>403.21841554131919</v>
      </c>
      <c r="H70" s="19">
        <f t="shared" si="3"/>
        <v>416.17293342373796</v>
      </c>
      <c r="I70" s="19">
        <f t="shared" si="3"/>
        <v>471.57339956335562</v>
      </c>
      <c r="J70" s="19">
        <f t="shared" si="3"/>
        <v>560.87996418293528</v>
      </c>
      <c r="K70" s="19">
        <f t="shared" si="3"/>
        <v>457.71423657741605</v>
      </c>
      <c r="L70" s="19">
        <f t="shared" si="3"/>
        <v>451.30934924448832</v>
      </c>
      <c r="M70" s="19">
        <f t="shared" si="3"/>
        <v>457.53330755671186</v>
      </c>
      <c r="N70" s="19">
        <f t="shared" si="3"/>
        <v>392.94164716532219</v>
      </c>
      <c r="O70" s="19">
        <f t="shared" si="3"/>
        <v>346.62381786505404</v>
      </c>
      <c r="P70" s="20">
        <f t="shared" si="3"/>
        <v>269.33094022023141</v>
      </c>
      <c r="S70" s="34" t="s">
        <v>49</v>
      </c>
      <c r="T70" s="18">
        <f t="shared" ref="T70" si="6">T69+T32-T51</f>
        <v>256.06674223353195</v>
      </c>
      <c r="U70" s="19">
        <f t="shared" si="4"/>
        <v>287.62231264856462</v>
      </c>
      <c r="V70" s="19">
        <f t="shared" si="4"/>
        <v>244.60361131976589</v>
      </c>
      <c r="W70" s="19">
        <f t="shared" si="4"/>
        <v>239.46864003683365</v>
      </c>
      <c r="X70" s="19">
        <f t="shared" si="4"/>
        <v>237.42317429757421</v>
      </c>
      <c r="Y70" s="19">
        <f t="shared" si="4"/>
        <v>245.05105695022897</v>
      </c>
      <c r="Z70" s="19">
        <f t="shared" si="4"/>
        <v>277.67197410445914</v>
      </c>
      <c r="AA70" s="19">
        <f t="shared" si="4"/>
        <v>330.25748915125212</v>
      </c>
      <c r="AB70" s="19">
        <f t="shared" si="4"/>
        <v>269.51141808220552</v>
      </c>
      <c r="AC70" s="19">
        <f t="shared" si="4"/>
        <v>265.7400906254461</v>
      </c>
      <c r="AD70" s="19">
        <f t="shared" si="4"/>
        <v>269.4048834082858</v>
      </c>
      <c r="AE70" s="19">
        <f t="shared" si="4"/>
        <v>231.37200481893194</v>
      </c>
      <c r="AF70" s="19">
        <f t="shared" si="4"/>
        <v>204.09912829547369</v>
      </c>
      <c r="AG70" s="20">
        <f t="shared" si="4"/>
        <v>158.58751559695281</v>
      </c>
    </row>
    <row r="71" spans="2:33" x14ac:dyDescent="0.3">
      <c r="B71" s="33" t="s">
        <v>41</v>
      </c>
      <c r="C71" s="18">
        <f>C70+C33-C52</f>
        <v>420.07820988448594</v>
      </c>
      <c r="D71" s="19">
        <f t="shared" si="3"/>
        <v>471.84521178487881</v>
      </c>
      <c r="E71" s="19">
        <f t="shared" si="3"/>
        <v>401.27291142235782</v>
      </c>
      <c r="F71" s="19">
        <f t="shared" si="3"/>
        <v>392.84897660939714</v>
      </c>
      <c r="G71" s="19">
        <f t="shared" si="3"/>
        <v>389.49338431875731</v>
      </c>
      <c r="H71" s="19">
        <f t="shared" si="3"/>
        <v>402.00694723593534</v>
      </c>
      <c r="I71" s="19">
        <f t="shared" si="3"/>
        <v>455.52165345436998</v>
      </c>
      <c r="J71" s="19">
        <f t="shared" si="3"/>
        <v>541.78833859290478</v>
      </c>
      <c r="K71" s="19">
        <f t="shared" si="3"/>
        <v>442.13423837817118</v>
      </c>
      <c r="L71" s="19">
        <f t="shared" si="3"/>
        <v>435.94736509230376</v>
      </c>
      <c r="M71" s="19">
        <f t="shared" si="3"/>
        <v>441.95946794636694</v>
      </c>
      <c r="N71" s="19">
        <f t="shared" si="3"/>
        <v>379.56642379228083</v>
      </c>
      <c r="O71" s="19">
        <f t="shared" si="3"/>
        <v>334.82519325041517</v>
      </c>
      <c r="P71" s="20">
        <f t="shared" si="3"/>
        <v>260.16326478367677</v>
      </c>
      <c r="S71" s="33" t="s">
        <v>48</v>
      </c>
      <c r="T71" s="18">
        <f>T70+T33-T52</f>
        <v>267.00565039381814</v>
      </c>
      <c r="U71" s="19">
        <f t="shared" si="4"/>
        <v>299.90924235864139</v>
      </c>
      <c r="V71" s="19">
        <f t="shared" si="4"/>
        <v>255.05282630396334</v>
      </c>
      <c r="W71" s="19">
        <f t="shared" si="4"/>
        <v>249.69849432319214</v>
      </c>
      <c r="X71" s="19">
        <f t="shared" si="4"/>
        <v>247.56564838894289</v>
      </c>
      <c r="Y71" s="19">
        <f t="shared" si="4"/>
        <v>255.51938635208046</v>
      </c>
      <c r="Z71" s="19">
        <f t="shared" si="4"/>
        <v>289.53383557432511</v>
      </c>
      <c r="AA71" s="19">
        <f t="shared" si="4"/>
        <v>344.36574980064762</v>
      </c>
      <c r="AB71" s="19">
        <f t="shared" si="4"/>
        <v>281.02466898247673</v>
      </c>
      <c r="AC71" s="19">
        <f t="shared" si="4"/>
        <v>277.09223429120487</v>
      </c>
      <c r="AD71" s="19">
        <f t="shared" si="4"/>
        <v>280.91358325673463</v>
      </c>
      <c r="AE71" s="19">
        <f t="shared" si="4"/>
        <v>241.2559791667891</v>
      </c>
      <c r="AF71" s="19">
        <f t="shared" si="4"/>
        <v>212.81803337680014</v>
      </c>
      <c r="AG71" s="20">
        <f t="shared" si="4"/>
        <v>165.3622113397561</v>
      </c>
    </row>
    <row r="72" spans="2:33" ht="16.5" thickBot="1" x14ac:dyDescent="0.35">
      <c r="B72" s="34" t="s">
        <v>42</v>
      </c>
      <c r="C72" s="18">
        <f t="shared" ref="C72:C80" si="7">C71+C34-C53</f>
        <v>405.44390003651387</v>
      </c>
      <c r="D72" s="19">
        <f t="shared" si="3"/>
        <v>455.40748931543504</v>
      </c>
      <c r="E72" s="19">
        <f t="shared" si="3"/>
        <v>387.29372378259086</v>
      </c>
      <c r="F72" s="19">
        <f t="shared" si="3"/>
        <v>379.16325449412352</v>
      </c>
      <c r="G72" s="19">
        <f t="shared" si="3"/>
        <v>375.92456133357234</v>
      </c>
      <c r="H72" s="19">
        <f t="shared" si="3"/>
        <v>388.00218791146148</v>
      </c>
      <c r="I72" s="19">
        <f t="shared" si="3"/>
        <v>439.65259654483657</v>
      </c>
      <c r="J72" s="19">
        <f t="shared" si="3"/>
        <v>522.91399988067587</v>
      </c>
      <c r="K72" s="19">
        <f t="shared" si="3"/>
        <v>426.73156028972056</v>
      </c>
      <c r="L72" s="19">
        <f t="shared" si="3"/>
        <v>420.76021977495412</v>
      </c>
      <c r="M72" s="19">
        <f t="shared" si="3"/>
        <v>426.5628783542752</v>
      </c>
      <c r="N72" s="19">
        <f t="shared" si="3"/>
        <v>366.34342740027478</v>
      </c>
      <c r="O72" s="19">
        <f t="shared" si="3"/>
        <v>323.16085192625769</v>
      </c>
      <c r="P72" s="20">
        <f t="shared" si="3"/>
        <v>251.0999291039916</v>
      </c>
      <c r="S72" s="34" t="s">
        <v>47</v>
      </c>
      <c r="T72" s="18">
        <f t="shared" ref="T72:T80" si="8">T71+T34-T53</f>
        <v>280.64309536193878</v>
      </c>
      <c r="U72" s="19">
        <f t="shared" si="4"/>
        <v>315.2272544758539</v>
      </c>
      <c r="V72" s="19">
        <f t="shared" si="4"/>
        <v>268.0797749005705</v>
      </c>
      <c r="W72" s="19">
        <f t="shared" si="4"/>
        <v>262.45196777940015</v>
      </c>
      <c r="X72" s="19">
        <f t="shared" si="4"/>
        <v>260.21018568963916</v>
      </c>
      <c r="Y72" s="19">
        <f t="shared" si="4"/>
        <v>268.57016473270573</v>
      </c>
      <c r="Z72" s="19">
        <f t="shared" si="4"/>
        <v>304.32191868503799</v>
      </c>
      <c r="AA72" s="19">
        <f t="shared" si="4"/>
        <v>361.95439990930703</v>
      </c>
      <c r="AB72" s="19">
        <f t="shared" si="4"/>
        <v>295.37814222276279</v>
      </c>
      <c r="AC72" s="19">
        <f t="shared" si="4"/>
        <v>291.24485649476622</v>
      </c>
      <c r="AD72" s="19">
        <f t="shared" si="4"/>
        <v>295.2613827389211</v>
      </c>
      <c r="AE72" s="19">
        <f t="shared" si="4"/>
        <v>253.57824700742992</v>
      </c>
      <c r="AF72" s="19">
        <f t="shared" si="4"/>
        <v>223.68781914395169</v>
      </c>
      <c r="AG72" s="20">
        <f t="shared" si="4"/>
        <v>173.80816764677238</v>
      </c>
    </row>
    <row r="73" spans="2:33" x14ac:dyDescent="0.3">
      <c r="B73" s="33" t="s">
        <v>43</v>
      </c>
      <c r="C73" s="18">
        <f t="shared" si="7"/>
        <v>392.90418879853007</v>
      </c>
      <c r="D73" s="19">
        <f t="shared" si="3"/>
        <v>441.32248665263398</v>
      </c>
      <c r="E73" s="19">
        <f t="shared" si="3"/>
        <v>375.3153675659114</v>
      </c>
      <c r="F73" s="19">
        <f t="shared" si="3"/>
        <v>367.43636028512873</v>
      </c>
      <c r="G73" s="19">
        <f t="shared" si="3"/>
        <v>364.29783456332325</v>
      </c>
      <c r="H73" s="19">
        <f t="shared" si="3"/>
        <v>376.0019200675564</v>
      </c>
      <c r="I73" s="19">
        <f t="shared" si="3"/>
        <v>426.05486673510075</v>
      </c>
      <c r="J73" s="19">
        <f t="shared" si="3"/>
        <v>506.74113216651801</v>
      </c>
      <c r="K73" s="19">
        <f t="shared" si="3"/>
        <v>413.53345682414749</v>
      </c>
      <c r="L73" s="19">
        <f t="shared" si="3"/>
        <v>407.74680002456853</v>
      </c>
      <c r="M73" s="19">
        <f t="shared" si="3"/>
        <v>413.36999194280349</v>
      </c>
      <c r="N73" s="19">
        <f t="shared" si="3"/>
        <v>355.01302930298192</v>
      </c>
      <c r="O73" s="19">
        <f t="shared" si="3"/>
        <v>313.16601967890813</v>
      </c>
      <c r="P73" s="20">
        <f t="shared" si="3"/>
        <v>243.33382236873501</v>
      </c>
      <c r="S73" s="33" t="s">
        <v>46</v>
      </c>
      <c r="T73" s="18">
        <f t="shared" si="8"/>
        <v>302.92355850535466</v>
      </c>
      <c r="U73" s="19">
        <f t="shared" si="4"/>
        <v>340.2533796192198</v>
      </c>
      <c r="V73" s="19">
        <f t="shared" si="4"/>
        <v>289.36282673002756</v>
      </c>
      <c r="W73" s="19">
        <f t="shared" si="4"/>
        <v>283.28822383438865</v>
      </c>
      <c r="X73" s="19">
        <f t="shared" si="4"/>
        <v>280.86846500459035</v>
      </c>
      <c r="Y73" s="19">
        <f t="shared" si="4"/>
        <v>289.89214897404594</v>
      </c>
      <c r="Z73" s="19">
        <f t="shared" si="4"/>
        <v>328.4822611450976</v>
      </c>
      <c r="AA73" s="19">
        <f t="shared" si="4"/>
        <v>390.69022772782483</v>
      </c>
      <c r="AB73" s="19">
        <f t="shared" si="4"/>
        <v>318.82843164704866</v>
      </c>
      <c r="AC73" s="19">
        <f t="shared" si="4"/>
        <v>314.36700130460844</v>
      </c>
      <c r="AD73" s="19">
        <f t="shared" si="4"/>
        <v>318.70240254133006</v>
      </c>
      <c r="AE73" s="19">
        <f t="shared" si="4"/>
        <v>273.71001179977083</v>
      </c>
      <c r="AF73" s="19">
        <f t="shared" si="4"/>
        <v>241.44656073579569</v>
      </c>
      <c r="AG73" s="20">
        <f t="shared" si="4"/>
        <v>187.60692677278709</v>
      </c>
    </row>
    <row r="74" spans="2:33" ht="16.5" thickBot="1" x14ac:dyDescent="0.35">
      <c r="B74" s="34" t="s">
        <v>44</v>
      </c>
      <c r="C74" s="18">
        <f t="shared" si="7"/>
        <v>388.73308196201918</v>
      </c>
      <c r="D74" s="19">
        <f t="shared" si="3"/>
        <v>436.63736673367407</v>
      </c>
      <c r="E74" s="19">
        <f t="shared" si="3"/>
        <v>371.33098526576623</v>
      </c>
      <c r="F74" s="19">
        <f t="shared" si="3"/>
        <v>363.53562224755626</v>
      </c>
      <c r="G74" s="19">
        <f t="shared" si="3"/>
        <v>360.43041540212835</v>
      </c>
      <c r="H74" s="19">
        <f t="shared" si="3"/>
        <v>372.0102492632036</v>
      </c>
      <c r="I74" s="19">
        <f t="shared" si="3"/>
        <v>421.5318292668523</v>
      </c>
      <c r="J74" s="19">
        <f t="shared" si="3"/>
        <v>501.36152191806417</v>
      </c>
      <c r="K74" s="19">
        <f t="shared" si="3"/>
        <v>409.14334778978019</v>
      </c>
      <c r="L74" s="19">
        <f t="shared" si="3"/>
        <v>403.4181226685223</v>
      </c>
      <c r="M74" s="19">
        <f t="shared" si="3"/>
        <v>408.98161826658088</v>
      </c>
      <c r="N74" s="19">
        <f t="shared" si="3"/>
        <v>351.24417848440385</v>
      </c>
      <c r="O74" s="19">
        <f t="shared" si="3"/>
        <v>309.84142054536369</v>
      </c>
      <c r="P74" s="20">
        <f t="shared" si="3"/>
        <v>240.75056823459036</v>
      </c>
      <c r="S74" s="34" t="s">
        <v>45</v>
      </c>
      <c r="T74" s="18">
        <f t="shared" si="8"/>
        <v>340.01480775264037</v>
      </c>
      <c r="U74" s="19">
        <f t="shared" si="4"/>
        <v>381.91545097794085</v>
      </c>
      <c r="V74" s="19">
        <f t="shared" si="4"/>
        <v>324.79364228659608</v>
      </c>
      <c r="W74" s="19">
        <f t="shared" si="4"/>
        <v>317.97523916890719</v>
      </c>
      <c r="X74" s="19">
        <f t="shared" si="4"/>
        <v>315.25919477347912</v>
      </c>
      <c r="Y74" s="19">
        <f t="shared" si="4"/>
        <v>325.38777699809594</v>
      </c>
      <c r="Z74" s="19">
        <f t="shared" si="4"/>
        <v>368.70302667934857</v>
      </c>
      <c r="AA74" s="19">
        <f t="shared" si="4"/>
        <v>438.52800134514291</v>
      </c>
      <c r="AB74" s="19">
        <f t="shared" si="4"/>
        <v>357.86714122675551</v>
      </c>
      <c r="AC74" s="19">
        <f t="shared" si="4"/>
        <v>352.85943437268526</v>
      </c>
      <c r="AD74" s="19">
        <f t="shared" si="4"/>
        <v>357.72568058116036</v>
      </c>
      <c r="AE74" s="19">
        <f t="shared" si="4"/>
        <v>307.22423010367129</v>
      </c>
      <c r="AF74" s="19">
        <f t="shared" si="4"/>
        <v>271.01030483129824</v>
      </c>
      <c r="AG74" s="20">
        <f t="shared" si="4"/>
        <v>210.57831703302574</v>
      </c>
    </row>
    <row r="75" spans="2:33" x14ac:dyDescent="0.3">
      <c r="B75" s="33" t="s">
        <v>45</v>
      </c>
      <c r="C75" s="18">
        <f t="shared" si="7"/>
        <v>347.2271122090998</v>
      </c>
      <c r="D75" s="19">
        <f t="shared" si="3"/>
        <v>390.01654083130603</v>
      </c>
      <c r="E75" s="19">
        <f t="shared" si="3"/>
        <v>331.68307939428058</v>
      </c>
      <c r="F75" s="19">
        <f t="shared" si="3"/>
        <v>324.72004610734484</v>
      </c>
      <c r="G75" s="19">
        <f t="shared" si="3"/>
        <v>321.94638969429172</v>
      </c>
      <c r="H75" s="19">
        <f t="shared" si="3"/>
        <v>332.28981673463596</v>
      </c>
      <c r="I75" s="19">
        <f t="shared" si="3"/>
        <v>376.52385807197413</v>
      </c>
      <c r="J75" s="19">
        <f t="shared" si="3"/>
        <v>447.82994169088408</v>
      </c>
      <c r="K75" s="19">
        <f t="shared" si="3"/>
        <v>365.45812467406398</v>
      </c>
      <c r="L75" s="19">
        <f t="shared" si="3"/>
        <v>360.3441956624971</v>
      </c>
      <c r="M75" s="19">
        <f t="shared" si="3"/>
        <v>365.31366340255084</v>
      </c>
      <c r="N75" s="19">
        <f t="shared" si="3"/>
        <v>313.74098947234262</v>
      </c>
      <c r="O75" s="19">
        <f t="shared" si="3"/>
        <v>276.75890396496635</v>
      </c>
      <c r="P75" s="20">
        <f t="shared" si="3"/>
        <v>215.04504877453218</v>
      </c>
      <c r="S75" s="33" t="s">
        <v>44</v>
      </c>
      <c r="T75" s="18">
        <f t="shared" si="8"/>
        <v>345.51873738849071</v>
      </c>
      <c r="U75" s="19">
        <f t="shared" si="4"/>
        <v>388.09763987412515</v>
      </c>
      <c r="V75" s="19">
        <f t="shared" si="4"/>
        <v>330.05118199532973</v>
      </c>
      <c r="W75" s="19">
        <f t="shared" si="4"/>
        <v>323.12240718166481</v>
      </c>
      <c r="X75" s="19">
        <f t="shared" si="4"/>
        <v>320.36239729738321</v>
      </c>
      <c r="Y75" s="19">
        <f t="shared" si="4"/>
        <v>330.65493415751632</v>
      </c>
      <c r="Z75" s="19">
        <f t="shared" si="4"/>
        <v>374.67134179121422</v>
      </c>
      <c r="AA75" s="19">
        <f t="shared" si="4"/>
        <v>445.62659589961777</v>
      </c>
      <c r="AB75" s="19">
        <f t="shared" si="4"/>
        <v>363.66005235704927</v>
      </c>
      <c r="AC75" s="19">
        <f t="shared" si="4"/>
        <v>358.5712841329053</v>
      </c>
      <c r="AD75" s="19">
        <f t="shared" si="4"/>
        <v>363.51630184224297</v>
      </c>
      <c r="AE75" s="19">
        <f t="shared" si="4"/>
        <v>312.19736805638371</v>
      </c>
      <c r="AF75" s="19">
        <f t="shared" si="4"/>
        <v>275.39723626596373</v>
      </c>
      <c r="AG75" s="20">
        <f t="shared" si="4"/>
        <v>213.98701634070036</v>
      </c>
    </row>
    <row r="76" spans="2:33" ht="16.5" thickBot="1" x14ac:dyDescent="0.35">
      <c r="B76" s="34" t="s">
        <v>46</v>
      </c>
      <c r="C76" s="18">
        <f t="shared" si="7"/>
        <v>328.76702118433133</v>
      </c>
      <c r="D76" s="19">
        <f t="shared" si="3"/>
        <v>369.28157921178956</v>
      </c>
      <c r="E76" s="19">
        <f t="shared" si="3"/>
        <v>314.04937620204049</v>
      </c>
      <c r="F76" s="19">
        <f t="shared" si="3"/>
        <v>307.45652779919266</v>
      </c>
      <c r="G76" s="19">
        <f t="shared" si="3"/>
        <v>304.83033092502939</v>
      </c>
      <c r="H76" s="19">
        <f t="shared" si="3"/>
        <v>314.62385676826369</v>
      </c>
      <c r="I76" s="19">
        <f t="shared" si="3"/>
        <v>356.50622566768209</v>
      </c>
      <c r="J76" s="19">
        <f t="shared" si="3"/>
        <v>424.02137030763305</v>
      </c>
      <c r="K76" s="19">
        <f t="shared" si="3"/>
        <v>346.0287943884677</v>
      </c>
      <c r="L76" s="19">
        <f t="shared" si="3"/>
        <v>341.1867439017289</v>
      </c>
      <c r="M76" s="19">
        <f t="shared" si="3"/>
        <v>345.89201330127179</v>
      </c>
      <c r="N76" s="19">
        <f t="shared" si="3"/>
        <v>297.061165172296</v>
      </c>
      <c r="O76" s="19">
        <f t="shared" si="3"/>
        <v>262.04520685011721</v>
      </c>
      <c r="P76" s="20">
        <f t="shared" si="3"/>
        <v>203.61232639998138</v>
      </c>
      <c r="S76" s="34" t="s">
        <v>43</v>
      </c>
      <c r="T76" s="18">
        <f t="shared" si="8"/>
        <v>356.79271591383173</v>
      </c>
      <c r="U76" s="19">
        <f t="shared" si="4"/>
        <v>400.76093127981477</v>
      </c>
      <c r="V76" s="19">
        <f t="shared" si="4"/>
        <v>340.82046752294787</v>
      </c>
      <c r="W76" s="19">
        <f t="shared" si="4"/>
        <v>333.66561276048884</v>
      </c>
      <c r="X76" s="19">
        <f t="shared" si="4"/>
        <v>330.81554613311914</v>
      </c>
      <c r="Y76" s="19">
        <f t="shared" si="4"/>
        <v>341.44391959768495</v>
      </c>
      <c r="Z76" s="19">
        <f t="shared" si="4"/>
        <v>386.89654466542322</v>
      </c>
      <c r="AA76" s="19">
        <f t="shared" si="4"/>
        <v>460.16700754404991</v>
      </c>
      <c r="AB76" s="19">
        <f t="shared" si="4"/>
        <v>375.52596634997968</v>
      </c>
      <c r="AC76" s="19">
        <f t="shared" si="4"/>
        <v>370.27115600576707</v>
      </c>
      <c r="AD76" s="19">
        <f t="shared" si="4"/>
        <v>375.37752537980424</v>
      </c>
      <c r="AE76" s="19">
        <f t="shared" si="4"/>
        <v>322.38409902715068</v>
      </c>
      <c r="AF76" s="19">
        <f t="shared" si="4"/>
        <v>284.38321066222278</v>
      </c>
      <c r="AG76" s="20">
        <f t="shared" si="4"/>
        <v>220.96922820324932</v>
      </c>
    </row>
    <row r="77" spans="2:33" x14ac:dyDescent="0.3">
      <c r="B77" s="33" t="s">
        <v>47</v>
      </c>
      <c r="C77" s="18">
        <f t="shared" si="7"/>
        <v>311.87968535221404</v>
      </c>
      <c r="D77" s="19">
        <f t="shared" si="3"/>
        <v>350.31318626805916</v>
      </c>
      <c r="E77" s="19">
        <f t="shared" si="3"/>
        <v>297.91802195402028</v>
      </c>
      <c r="F77" s="19">
        <f t="shared" si="3"/>
        <v>291.66381957676242</v>
      </c>
      <c r="G77" s="19">
        <f t="shared" si="3"/>
        <v>289.1725190447429</v>
      </c>
      <c r="H77" s="19">
        <f t="shared" si="3"/>
        <v>298.46299394539955</v>
      </c>
      <c r="I77" s="19">
        <f t="shared" si="3"/>
        <v>338.19404722167167</v>
      </c>
      <c r="J77" s="19">
        <f t="shared" si="3"/>
        <v>402.24123173234443</v>
      </c>
      <c r="K77" s="19">
        <f t="shared" si="3"/>
        <v>328.25479614080149</v>
      </c>
      <c r="L77" s="19">
        <f t="shared" si="3"/>
        <v>323.66146078489021</v>
      </c>
      <c r="M77" s="19">
        <f t="shared" si="3"/>
        <v>328.12504090475892</v>
      </c>
      <c r="N77" s="19">
        <f t="shared" si="3"/>
        <v>281.80242163751802</v>
      </c>
      <c r="O77" s="19">
        <f t="shared" si="3"/>
        <v>248.58508121058884</v>
      </c>
      <c r="P77" s="20">
        <f t="shared" si="3"/>
        <v>193.15364437315085</v>
      </c>
      <c r="S77" s="33" t="s">
        <v>42</v>
      </c>
      <c r="T77" s="18">
        <f t="shared" si="8"/>
        <v>377.04361801882317</v>
      </c>
      <c r="U77" s="19">
        <f t="shared" si="4"/>
        <v>423.50738888634493</v>
      </c>
      <c r="V77" s="19">
        <f t="shared" si="4"/>
        <v>360.16481401698195</v>
      </c>
      <c r="W77" s="19">
        <f t="shared" si="4"/>
        <v>352.60386278195654</v>
      </c>
      <c r="X77" s="19">
        <f t="shared" si="4"/>
        <v>349.5920315846019</v>
      </c>
      <c r="Y77" s="19">
        <f t="shared" si="4"/>
        <v>360.82365209140323</v>
      </c>
      <c r="Z77" s="19">
        <f t="shared" si="4"/>
        <v>408.85608504088071</v>
      </c>
      <c r="AA77" s="19">
        <f t="shared" si="4"/>
        <v>486.28524540620396</v>
      </c>
      <c r="AB77" s="19">
        <f t="shared" si="4"/>
        <v>396.8401334931014</v>
      </c>
      <c r="AC77" s="19">
        <f t="shared" si="4"/>
        <v>391.28706972297903</v>
      </c>
      <c r="AD77" s="19">
        <f t="shared" si="4"/>
        <v>396.68326728490592</v>
      </c>
      <c r="AE77" s="19">
        <f t="shared" si="4"/>
        <v>340.68203095909462</v>
      </c>
      <c r="AF77" s="19">
        <f t="shared" si="4"/>
        <v>300.52428166103397</v>
      </c>
      <c r="AG77" s="20">
        <f t="shared" si="4"/>
        <v>233.5110375198953</v>
      </c>
    </row>
    <row r="78" spans="2:33" ht="16.5" thickBot="1" x14ac:dyDescent="0.35">
      <c r="B78" s="34" t="s">
        <v>48</v>
      </c>
      <c r="C78" s="18">
        <f t="shared" si="7"/>
        <v>303.78451906997753</v>
      </c>
      <c r="D78" s="19">
        <f t="shared" si="3"/>
        <v>341.22043792025494</v>
      </c>
      <c r="E78" s="19">
        <f t="shared" si="3"/>
        <v>290.18524537554833</v>
      </c>
      <c r="F78" s="19">
        <f t="shared" si="3"/>
        <v>284.09337741949361</v>
      </c>
      <c r="G78" s="19">
        <f t="shared" si="3"/>
        <v>281.66674122123135</v>
      </c>
      <c r="H78" s="19">
        <f t="shared" si="3"/>
        <v>290.71607204391825</v>
      </c>
      <c r="I78" s="19">
        <f t="shared" si="3"/>
        <v>329.41586391412409</v>
      </c>
      <c r="J78" s="19">
        <f t="shared" si="3"/>
        <v>391.8006361777874</v>
      </c>
      <c r="K78" s="19">
        <f t="shared" si="3"/>
        <v>319.73459658147294</v>
      </c>
      <c r="L78" s="19">
        <f t="shared" si="3"/>
        <v>315.26048609092663</v>
      </c>
      <c r="M78" s="19">
        <f t="shared" si="3"/>
        <v>319.60820927948026</v>
      </c>
      <c r="N78" s="19">
        <f t="shared" si="3"/>
        <v>274.4879424680384</v>
      </c>
      <c r="O78" s="19">
        <f t="shared" si="3"/>
        <v>242.13279315787258</v>
      </c>
      <c r="P78" s="20">
        <f t="shared" si="3"/>
        <v>188.14013774653358</v>
      </c>
      <c r="S78" s="34" t="s">
        <v>41</v>
      </c>
      <c r="T78" s="18">
        <f t="shared" si="8"/>
        <v>395.95675497870667</v>
      </c>
      <c r="U78" s="19">
        <f t="shared" si="4"/>
        <v>444.75122611562324</v>
      </c>
      <c r="V78" s="19">
        <f t="shared" si="4"/>
        <v>378.23128200661938</v>
      </c>
      <c r="W78" s="19">
        <f t="shared" si="4"/>
        <v>370.29106084254317</v>
      </c>
      <c r="X78" s="19">
        <f t="shared" si="4"/>
        <v>367.12815116722641</v>
      </c>
      <c r="Y78" s="19">
        <f t="shared" si="4"/>
        <v>378.92316849809481</v>
      </c>
      <c r="Z78" s="19">
        <f t="shared" si="4"/>
        <v>429.36498842423913</v>
      </c>
      <c r="AA78" s="19">
        <f t="shared" si="4"/>
        <v>510.67812466050526</v>
      </c>
      <c r="AB78" s="19">
        <f t="shared" si="4"/>
        <v>416.74629669875674</v>
      </c>
      <c r="AC78" s="19">
        <f t="shared" si="4"/>
        <v>410.91468198489173</v>
      </c>
      <c r="AD78" s="19">
        <f t="shared" si="4"/>
        <v>416.58156181983406</v>
      </c>
      <c r="AE78" s="19">
        <f t="shared" si="4"/>
        <v>357.77121004441449</v>
      </c>
      <c r="AF78" s="19">
        <f t="shared" si="4"/>
        <v>315.59908104019223</v>
      </c>
      <c r="AG78" s="20">
        <f t="shared" si="4"/>
        <v>245.22434076439626</v>
      </c>
    </row>
    <row r="79" spans="2:33" x14ac:dyDescent="0.3">
      <c r="B79" s="33" t="s">
        <v>49</v>
      </c>
      <c r="C79" s="18">
        <f t="shared" si="7"/>
        <v>309.60837603798723</v>
      </c>
      <c r="D79" s="19">
        <f t="shared" si="3"/>
        <v>347.76197937566872</v>
      </c>
      <c r="E79" s="19">
        <f t="shared" si="3"/>
        <v>295.74839049060506</v>
      </c>
      <c r="F79" s="19">
        <f t="shared" si="3"/>
        <v>289.53973525469587</v>
      </c>
      <c r="G79" s="19">
        <f t="shared" si="3"/>
        <v>287.06657798230077</v>
      </c>
      <c r="H79" s="19">
        <f t="shared" si="3"/>
        <v>296.28939364394148</v>
      </c>
      <c r="I79" s="19">
        <f t="shared" si="3"/>
        <v>335.7310997276623</v>
      </c>
      <c r="J79" s="19">
        <f t="shared" si="3"/>
        <v>399.31185127215838</v>
      </c>
      <c r="K79" s="19">
        <f t="shared" si="3"/>
        <v>325.8642326930019</v>
      </c>
      <c r="L79" s="19">
        <f t="shared" si="3"/>
        <v>321.30434897202309</v>
      </c>
      <c r="M79" s="19">
        <f t="shared" si="3"/>
        <v>325.73542241839806</v>
      </c>
      <c r="N79" s="19">
        <f t="shared" si="3"/>
        <v>279.75015438479807</v>
      </c>
      <c r="O79" s="19">
        <f t="shared" si="3"/>
        <v>246.77472408619386</v>
      </c>
      <c r="P79" s="20">
        <f t="shared" si="3"/>
        <v>191.74697477539829</v>
      </c>
      <c r="S79" s="33" t="s">
        <v>40</v>
      </c>
      <c r="T79" s="18">
        <f t="shared" si="8"/>
        <v>400.91198812499084</v>
      </c>
      <c r="U79" s="19">
        <f t="shared" si="4"/>
        <v>450.31710165578721</v>
      </c>
      <c r="V79" s="19">
        <f t="shared" si="4"/>
        <v>382.96468827383046</v>
      </c>
      <c r="W79" s="19">
        <f t="shared" si="4"/>
        <v>374.92509856355235</v>
      </c>
      <c r="X79" s="19">
        <f t="shared" si="4"/>
        <v>371.72260639680246</v>
      </c>
      <c r="Y79" s="19">
        <f t="shared" si="4"/>
        <v>383.66523343530685</v>
      </c>
      <c r="Z79" s="19">
        <f t="shared" si="4"/>
        <v>434.73831163628569</v>
      </c>
      <c r="AA79" s="19">
        <f t="shared" si="4"/>
        <v>517.06904775647843</v>
      </c>
      <c r="AB79" s="19">
        <f t="shared" si="4"/>
        <v>421.96170226268993</v>
      </c>
      <c r="AC79" s="19">
        <f t="shared" si="4"/>
        <v>416.05710733024512</v>
      </c>
      <c r="AD79" s="19">
        <f t="shared" si="4"/>
        <v>421.79490579567175</v>
      </c>
      <c r="AE79" s="19">
        <f t="shared" si="4"/>
        <v>362.24856707016755</v>
      </c>
      <c r="AF79" s="19">
        <f t="shared" si="4"/>
        <v>319.54867151350368</v>
      </c>
      <c r="AG79" s="20">
        <f t="shared" si="4"/>
        <v>248.29322080332068</v>
      </c>
    </row>
    <row r="80" spans="2:33" ht="16.5" thickBot="1" x14ac:dyDescent="0.35">
      <c r="B80" s="34" t="s">
        <v>50</v>
      </c>
      <c r="C80" s="18">
        <f t="shared" si="7"/>
        <v>232.3474543324084</v>
      </c>
      <c r="D80" s="19">
        <f t="shared" si="3"/>
        <v>260.98005375546506</v>
      </c>
      <c r="E80" s="19">
        <f t="shared" si="3"/>
        <v>221.94614542653079</v>
      </c>
      <c r="F80" s="19">
        <f t="shared" si="3"/>
        <v>217.2868230356078</v>
      </c>
      <c r="G80" s="19">
        <f t="shared" si="3"/>
        <v>215.43082739441056</v>
      </c>
      <c r="H80" s="19">
        <f t="shared" si="3"/>
        <v>222.3521444730427</v>
      </c>
      <c r="I80" s="19">
        <f t="shared" si="3"/>
        <v>251.95140829255638</v>
      </c>
      <c r="J80" s="19">
        <f t="shared" si="3"/>
        <v>299.66596290167479</v>
      </c>
      <c r="K80" s="19">
        <f t="shared" si="3"/>
        <v>244.5467590156957</v>
      </c>
      <c r="L80" s="19">
        <f t="shared" si="3"/>
        <v>241.12476705223787</v>
      </c>
      <c r="M80" s="19">
        <f t="shared" si="3"/>
        <v>244.45009257605005</v>
      </c>
      <c r="N80" s="19">
        <f t="shared" si="3"/>
        <v>209.94017362253479</v>
      </c>
      <c r="O80" s="19">
        <f t="shared" si="3"/>
        <v>185.19356507323502</v>
      </c>
      <c r="P80" s="20">
        <f t="shared" si="3"/>
        <v>143.89766205659123</v>
      </c>
      <c r="S80" s="34" t="s">
        <v>39</v>
      </c>
      <c r="T80" s="18">
        <f t="shared" si="8"/>
        <v>377.20977053862009</v>
      </c>
      <c r="U80" s="19">
        <f t="shared" si="4"/>
        <v>423.69401668337764</v>
      </c>
      <c r="V80" s="19">
        <f t="shared" si="4"/>
        <v>360.32352852249613</v>
      </c>
      <c r="W80" s="19">
        <f t="shared" si="4"/>
        <v>352.75924538887932</v>
      </c>
      <c r="X80" s="19">
        <f t="shared" si="4"/>
        <v>349.74608696221026</v>
      </c>
      <c r="Y80" s="19">
        <f t="shared" si="4"/>
        <v>360.98265692832979</v>
      </c>
      <c r="Z80" s="19">
        <f t="shared" si="4"/>
        <v>409.03625642031096</v>
      </c>
      <c r="AA80" s="19">
        <f t="shared" si="4"/>
        <v>486.49953763925868</v>
      </c>
      <c r="AB80" s="19">
        <f t="shared" si="4"/>
        <v>397.01500978057942</v>
      </c>
      <c r="AC80" s="19">
        <f t="shared" si="4"/>
        <v>391.45949893140869</v>
      </c>
      <c r="AD80" s="19">
        <f t="shared" si="4"/>
        <v>396.85807444585714</v>
      </c>
      <c r="AE80" s="19">
        <f t="shared" si="4"/>
        <v>340.83215994998119</v>
      </c>
      <c r="AF80" s="19">
        <f t="shared" si="4"/>
        <v>300.65671426106189</v>
      </c>
      <c r="AG80" s="20">
        <f t="shared" si="4"/>
        <v>233.61393926767767</v>
      </c>
    </row>
    <row r="81" spans="2:33" x14ac:dyDescent="0.3">
      <c r="B81" s="33" t="s">
        <v>51</v>
      </c>
      <c r="C81" s="18">
        <f>C80+C43-C62</f>
        <v>232.3474543324084</v>
      </c>
      <c r="D81" s="19">
        <f t="shared" si="3"/>
        <v>260.98005375546506</v>
      </c>
      <c r="E81" s="19">
        <f t="shared" si="3"/>
        <v>221.94614542653079</v>
      </c>
      <c r="F81" s="19">
        <f t="shared" si="3"/>
        <v>217.2868230356078</v>
      </c>
      <c r="G81" s="19">
        <f t="shared" si="3"/>
        <v>215.43082739441056</v>
      </c>
      <c r="H81" s="19">
        <f t="shared" si="3"/>
        <v>222.3521444730427</v>
      </c>
      <c r="I81" s="19">
        <f t="shared" si="3"/>
        <v>251.95140829255638</v>
      </c>
      <c r="J81" s="19">
        <f t="shared" si="3"/>
        <v>299.66596290167479</v>
      </c>
      <c r="K81" s="19">
        <f t="shared" si="3"/>
        <v>244.5467590156957</v>
      </c>
      <c r="L81" s="19">
        <f t="shared" si="3"/>
        <v>241.12476705223787</v>
      </c>
      <c r="M81" s="19">
        <f t="shared" si="3"/>
        <v>244.45009257605005</v>
      </c>
      <c r="N81" s="19">
        <f t="shared" si="3"/>
        <v>209.94017362253479</v>
      </c>
      <c r="O81" s="19">
        <f t="shared" si="3"/>
        <v>185.19356507323502</v>
      </c>
      <c r="P81" s="20">
        <f t="shared" si="3"/>
        <v>143.89766205659123</v>
      </c>
      <c r="S81" s="33" t="s">
        <v>38</v>
      </c>
      <c r="T81" s="18">
        <f>T80+T43-T62</f>
        <v>232.73789746382187</v>
      </c>
      <c r="U81" s="19">
        <f t="shared" si="4"/>
        <v>261.41861190415472</v>
      </c>
      <c r="V81" s="19">
        <f t="shared" si="4"/>
        <v>222.31910990885964</v>
      </c>
      <c r="W81" s="19">
        <f t="shared" si="4"/>
        <v>217.65195786286358</v>
      </c>
      <c r="X81" s="19">
        <f t="shared" si="4"/>
        <v>215.79284335491485</v>
      </c>
      <c r="Y81" s="19">
        <f t="shared" si="4"/>
        <v>222.72579120747324</v>
      </c>
      <c r="Z81" s="19">
        <f t="shared" si="4"/>
        <v>252.37479445402954</v>
      </c>
      <c r="AA81" s="19">
        <f t="shared" si="4"/>
        <v>300.16952992920938</v>
      </c>
      <c r="AB81" s="19">
        <f t="shared" si="4"/>
        <v>244.95770219835921</v>
      </c>
      <c r="AC81" s="19">
        <f t="shared" si="4"/>
        <v>241.52995982432901</v>
      </c>
      <c r="AD81" s="19">
        <f t="shared" si="4"/>
        <v>244.86087331773695</v>
      </c>
      <c r="AE81" s="19">
        <f t="shared" si="4"/>
        <v>210.29296293556666</v>
      </c>
      <c r="AF81" s="19">
        <f t="shared" si="4"/>
        <v>185.50476949625144</v>
      </c>
      <c r="AG81" s="20">
        <f t="shared" si="4"/>
        <v>144.13947169439399</v>
      </c>
    </row>
    <row r="82" spans="2:33" ht="16.5" thickBot="1" x14ac:dyDescent="0.35">
      <c r="B82" s="34" t="s">
        <v>52</v>
      </c>
      <c r="C82" s="21">
        <f>C81+C44-C63</f>
        <v>1.0604782869734208E-2</v>
      </c>
      <c r="D82" s="22">
        <f t="shared" si="3"/>
        <v>1.1911629552059821E-2</v>
      </c>
      <c r="E82" s="22">
        <f t="shared" si="3"/>
        <v>1.0130047207809412E-2</v>
      </c>
      <c r="F82" s="22">
        <f t="shared" si="3"/>
        <v>9.9173868089224015E-3</v>
      </c>
      <c r="G82" s="22">
        <f t="shared" si="3"/>
        <v>9.832675613012043E-3</v>
      </c>
      <c r="H82" s="22">
        <f t="shared" si="3"/>
        <v>1.0148577781961876E-2</v>
      </c>
      <c r="I82" s="22">
        <f t="shared" si="3"/>
        <v>1.1499544878915913E-2</v>
      </c>
      <c r="J82" s="22">
        <f t="shared" si="3"/>
        <v>1.367732854703263E-2</v>
      </c>
      <c r="K82" s="22">
        <f t="shared" si="3"/>
        <v>1.1161582502637657E-2</v>
      </c>
      <c r="L82" s="22">
        <f t="shared" si="3"/>
        <v>1.1005396234679665E-2</v>
      </c>
      <c r="M82" s="22">
        <f t="shared" si="3"/>
        <v>1.1157170461217447E-2</v>
      </c>
      <c r="N82" s="22">
        <f t="shared" si="3"/>
        <v>9.5820716577748044E-3</v>
      </c>
      <c r="O82" s="22">
        <f t="shared" si="3"/>
        <v>8.4525890420934502E-3</v>
      </c>
      <c r="P82" s="23">
        <f>P81+P44-P63</f>
        <v>6.5677649273823135E-3</v>
      </c>
      <c r="S82" s="34" t="s">
        <v>37</v>
      </c>
      <c r="T82" s="21">
        <f>T81+T44-T63</f>
        <v>-1.3542668139621128E-4</v>
      </c>
      <c r="U82" s="22">
        <f t="shared" si="4"/>
        <v>-1.5211555762562057E-4</v>
      </c>
      <c r="V82" s="22">
        <f t="shared" si="4"/>
        <v>-1.2936414560726917E-4</v>
      </c>
      <c r="W82" s="22">
        <f t="shared" si="4"/>
        <v>-1.2664839999843025E-4</v>
      </c>
      <c r="X82" s="22">
        <f t="shared" si="4"/>
        <v>-1.2556660931295482E-4</v>
      </c>
      <c r="Y82" s="22">
        <f t="shared" si="4"/>
        <v>-1.2960078751689252E-4</v>
      </c>
      <c r="Z82" s="22">
        <f t="shared" si="4"/>
        <v>-1.4685309628248433E-4</v>
      </c>
      <c r="AA82" s="22">
        <f t="shared" si="4"/>
        <v>-1.7466413396505232E-4</v>
      </c>
      <c r="AB82" s="22">
        <f t="shared" si="4"/>
        <v>-1.4253720203782905E-4</v>
      </c>
      <c r="AC82" s="22">
        <f t="shared" si="4"/>
        <v>-1.4054265022878099E-4</v>
      </c>
      <c r="AD82" s="22">
        <f t="shared" si="4"/>
        <v>-1.4248085872736738E-4</v>
      </c>
      <c r="AE82" s="22">
        <f t="shared" si="4"/>
        <v>-1.2236631172868329E-4</v>
      </c>
      <c r="AF82" s="22">
        <f t="shared" si="4"/>
        <v>-1.0794243473810639E-4</v>
      </c>
      <c r="AG82" s="23">
        <f t="shared" si="4"/>
        <v>-8.3872590181499618E-5</v>
      </c>
    </row>
    <row r="83" spans="2:33" ht="15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2:33" x14ac:dyDescent="0.3">
      <c r="B84" s="24" t="s">
        <v>11</v>
      </c>
      <c r="C84" s="11">
        <f>MAX(C67:C82)</f>
        <v>443.54029266562338</v>
      </c>
      <c r="D84" s="11">
        <f>MAX(D67:D82)</f>
        <v>498.19856970321587</v>
      </c>
      <c r="E84" s="11">
        <f>MAX(E67:E82)</f>
        <v>423.68468628734848</v>
      </c>
      <c r="F84" s="11">
        <f t="shared" ref="F84:O84" si="9">MAX(F67:F82)</f>
        <v>414.79026038183889</v>
      </c>
      <c r="G84" s="11">
        <f t="shared" si="9"/>
        <v>411.24725255225826</v>
      </c>
      <c r="H84" s="11">
        <f t="shared" si="9"/>
        <v>424.45971925006933</v>
      </c>
      <c r="I84" s="11">
        <f t="shared" si="9"/>
        <v>480.96331286556847</v>
      </c>
      <c r="J84" s="11">
        <f t="shared" si="9"/>
        <v>572.04813915103682</v>
      </c>
      <c r="K84" s="11">
        <f t="shared" si="9"/>
        <v>466.82818787880421</v>
      </c>
      <c r="L84" s="11">
        <f t="shared" si="9"/>
        <v>460.29576719301491</v>
      </c>
      <c r="M84" s="11">
        <f t="shared" si="9"/>
        <v>466.64365622101354</v>
      </c>
      <c r="N84" s="11">
        <f t="shared" si="9"/>
        <v>400.76585438974894</v>
      </c>
      <c r="O84" s="11">
        <f t="shared" si="9"/>
        <v>353.52574999534079</v>
      </c>
      <c r="P84" s="11">
        <f>MAX(P67:P82)</f>
        <v>274.69382578717205</v>
      </c>
      <c r="S84" s="24" t="s">
        <v>11</v>
      </c>
      <c r="T84" s="11">
        <f>MAX(T67:T82)</f>
        <v>400.91198812499084</v>
      </c>
      <c r="U84" s="11">
        <f>MAX(U67:U82)</f>
        <v>450.31710165578721</v>
      </c>
      <c r="V84" s="11">
        <f>MAX(V67:V82)</f>
        <v>382.96468827383046</v>
      </c>
      <c r="W84" s="11">
        <f t="shared" ref="W84:AF84" si="10">MAX(W67:W82)</f>
        <v>374.92509856355235</v>
      </c>
      <c r="X84" s="11">
        <f t="shared" si="10"/>
        <v>371.72260639680246</v>
      </c>
      <c r="Y84" s="11">
        <f t="shared" si="10"/>
        <v>383.66523343530685</v>
      </c>
      <c r="Z84" s="11">
        <f t="shared" si="10"/>
        <v>434.73831163628569</v>
      </c>
      <c r="AA84" s="11">
        <f t="shared" si="10"/>
        <v>517.06904775647843</v>
      </c>
      <c r="AB84" s="11">
        <f t="shared" si="10"/>
        <v>421.96170226268993</v>
      </c>
      <c r="AC84" s="11">
        <f t="shared" si="10"/>
        <v>416.05710733024512</v>
      </c>
      <c r="AD84" s="11">
        <f t="shared" si="10"/>
        <v>421.79490579567175</v>
      </c>
      <c r="AE84" s="11">
        <f t="shared" si="10"/>
        <v>362.24856707016755</v>
      </c>
      <c r="AF84" s="11">
        <f t="shared" si="10"/>
        <v>319.54867151350368</v>
      </c>
      <c r="AG84" s="11">
        <f>MAX(AG67:AG82)</f>
        <v>248.29322080332068</v>
      </c>
    </row>
    <row r="85" spans="2:33" x14ac:dyDescent="0.3">
      <c r="B85" s="24" t="s">
        <v>10</v>
      </c>
      <c r="C85" s="25">
        <f>SUM(C29:C44)/C84</f>
        <v>1.3928866453066164</v>
      </c>
      <c r="D85" s="25">
        <f>SUM(D29:D44)/D84</f>
        <v>1.3928866453066164</v>
      </c>
      <c r="E85" s="25">
        <f t="shared" ref="E85:P85" si="11">SUM(E29:E44)/E84</f>
        <v>1.3928866453066171</v>
      </c>
      <c r="F85" s="25">
        <f t="shared" si="11"/>
        <v>1.3928866453066167</v>
      </c>
      <c r="G85" s="25">
        <f t="shared" si="11"/>
        <v>1.3928866453066167</v>
      </c>
      <c r="H85" s="25">
        <f t="shared" si="11"/>
        <v>1.3928866453066164</v>
      </c>
      <c r="I85" s="25">
        <f t="shared" si="11"/>
        <v>1.3928866453066167</v>
      </c>
      <c r="J85" s="25">
        <f t="shared" si="11"/>
        <v>1.3928866453066167</v>
      </c>
      <c r="K85" s="25">
        <f t="shared" si="11"/>
        <v>1.3928866453066164</v>
      </c>
      <c r="L85" s="25">
        <f t="shared" si="11"/>
        <v>1.3928866453066167</v>
      </c>
      <c r="M85" s="25">
        <f t="shared" si="11"/>
        <v>1.3928866453066164</v>
      </c>
      <c r="N85" s="25">
        <f t="shared" si="11"/>
        <v>1.3928866453066167</v>
      </c>
      <c r="O85" s="25">
        <f t="shared" si="11"/>
        <v>1.3928866453066167</v>
      </c>
      <c r="P85" s="25">
        <f t="shared" si="11"/>
        <v>1.3928866453066167</v>
      </c>
      <c r="S85" s="24" t="s">
        <v>10</v>
      </c>
      <c r="T85" s="25">
        <f>SUM(T29:T44)/T84</f>
        <v>1.345473573800954</v>
      </c>
      <c r="U85" s="25">
        <f>SUM(U29:U44)/U84</f>
        <v>1.3454735738009544</v>
      </c>
      <c r="V85" s="25">
        <f t="shared" ref="V85:AG85" si="12">SUM(V29:V44)/V84</f>
        <v>1.3454735738009542</v>
      </c>
      <c r="W85" s="25">
        <f t="shared" si="12"/>
        <v>1.3454735738009538</v>
      </c>
      <c r="X85" s="25">
        <f t="shared" si="12"/>
        <v>1.345473573800954</v>
      </c>
      <c r="Y85" s="25">
        <f t="shared" si="12"/>
        <v>1.3454735738009542</v>
      </c>
      <c r="Z85" s="25">
        <f t="shared" si="12"/>
        <v>1.3454735738009538</v>
      </c>
      <c r="AA85" s="25">
        <f t="shared" si="12"/>
        <v>1.3454735738009538</v>
      </c>
      <c r="AB85" s="25">
        <f t="shared" si="12"/>
        <v>1.3454735738009542</v>
      </c>
      <c r="AC85" s="25">
        <f t="shared" si="12"/>
        <v>1.345473573800954</v>
      </c>
      <c r="AD85" s="25">
        <f t="shared" si="12"/>
        <v>1.345473573800954</v>
      </c>
      <c r="AE85" s="25">
        <f t="shared" si="12"/>
        <v>1.3454735738009542</v>
      </c>
      <c r="AF85" s="25">
        <f t="shared" si="12"/>
        <v>1.3454735738009538</v>
      </c>
      <c r="AG85" s="25">
        <f t="shared" si="12"/>
        <v>1.3454735738009533</v>
      </c>
    </row>
    <row r="86" spans="2:33" ht="16.5" thickBot="1" x14ac:dyDescent="0.35"/>
    <row r="87" spans="2:33" ht="33.75" thickBot="1" x14ac:dyDescent="0.3">
      <c r="B87" s="37" t="s">
        <v>17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9"/>
    </row>
    <row r="89" spans="2:33" ht="19.5" x14ac:dyDescent="0.35">
      <c r="B89" s="47" t="s">
        <v>55</v>
      </c>
      <c r="C89" s="47"/>
      <c r="D89" s="47"/>
      <c r="E89" s="47"/>
      <c r="F89" s="1"/>
      <c r="G89" s="1"/>
      <c r="H89" s="1"/>
      <c r="I89" s="1"/>
      <c r="S89" s="47" t="s">
        <v>56</v>
      </c>
      <c r="T89" s="47"/>
      <c r="U89" s="47"/>
      <c r="V89" s="47"/>
      <c r="W89" s="1"/>
      <c r="X89" s="1"/>
      <c r="Y89" s="1"/>
      <c r="Z89" s="1"/>
      <c r="AA89" s="2"/>
      <c r="AB89" s="2"/>
      <c r="AC89" s="2"/>
      <c r="AD89" s="2"/>
      <c r="AE89" s="2"/>
      <c r="AF89" s="2"/>
      <c r="AG89" s="2"/>
    </row>
    <row r="90" spans="2:33" x14ac:dyDescent="0.3">
      <c r="B90" s="26" t="s">
        <v>17</v>
      </c>
      <c r="C90" s="48" t="s">
        <v>1</v>
      </c>
      <c r="D90" s="48"/>
      <c r="E90" s="48"/>
      <c r="F90" s="3"/>
      <c r="G90" s="49"/>
      <c r="H90" s="49"/>
      <c r="I90" s="49"/>
      <c r="S90" s="26" t="s">
        <v>17</v>
      </c>
      <c r="T90" s="48" t="s">
        <v>1</v>
      </c>
      <c r="U90" s="48"/>
      <c r="V90" s="48"/>
      <c r="W90" s="2"/>
      <c r="X90" s="50"/>
      <c r="Y90" s="50"/>
      <c r="Z90" s="50"/>
      <c r="AA90" s="2"/>
      <c r="AB90" s="2"/>
      <c r="AC90" s="2"/>
      <c r="AD90" s="2"/>
      <c r="AE90" s="2"/>
      <c r="AF90" s="2"/>
      <c r="AG90" s="2"/>
    </row>
    <row r="91" spans="2:33" ht="63" x14ac:dyDescent="0.3">
      <c r="B91" s="26" t="s">
        <v>0</v>
      </c>
      <c r="C91" s="4" t="s">
        <v>2</v>
      </c>
      <c r="D91" s="4" t="s">
        <v>3</v>
      </c>
      <c r="E91" s="4" t="s">
        <v>4</v>
      </c>
      <c r="F91" s="6"/>
      <c r="G91" s="6"/>
      <c r="H91" s="6"/>
      <c r="I91" s="6"/>
      <c r="S91" s="26" t="s">
        <v>0</v>
      </c>
      <c r="T91" s="4" t="s">
        <v>2</v>
      </c>
      <c r="U91" s="4" t="s">
        <v>3</v>
      </c>
      <c r="V91" s="4" t="s">
        <v>4</v>
      </c>
      <c r="W91" s="7"/>
      <c r="X91" s="7"/>
      <c r="Y91" s="7"/>
      <c r="Z91" s="7"/>
      <c r="AA91" s="2"/>
      <c r="AB91" s="2"/>
      <c r="AC91" s="2"/>
      <c r="AD91" s="2"/>
      <c r="AE91" s="2"/>
      <c r="AF91" s="2"/>
      <c r="AG91" s="2"/>
    </row>
    <row r="92" spans="2:33" x14ac:dyDescent="0.3">
      <c r="B92" s="32">
        <v>1</v>
      </c>
      <c r="C92" s="27">
        <v>4045.72</v>
      </c>
      <c r="D92" s="8">
        <v>0</v>
      </c>
      <c r="E92" s="8">
        <f>C92</f>
        <v>4045.72</v>
      </c>
      <c r="G92" s="9"/>
      <c r="H92" s="9"/>
      <c r="I92" s="9"/>
      <c r="S92" s="32">
        <v>27</v>
      </c>
      <c r="T92" s="27">
        <f>0.2*1010</f>
        <v>202</v>
      </c>
      <c r="U92" s="27">
        <v>0</v>
      </c>
      <c r="V92" s="27">
        <f>T92</f>
        <v>202</v>
      </c>
      <c r="W92" s="2"/>
      <c r="X92" s="9"/>
      <c r="Y92" s="9"/>
      <c r="Z92" s="9"/>
      <c r="AA92" s="2"/>
      <c r="AB92" s="2"/>
      <c r="AC92" s="2"/>
      <c r="AD92" s="2"/>
      <c r="AE92" s="2"/>
      <c r="AF92" s="2"/>
      <c r="AG92" s="2"/>
    </row>
    <row r="93" spans="2:33" x14ac:dyDescent="0.3">
      <c r="B93" s="32">
        <v>2</v>
      </c>
      <c r="C93" s="27">
        <v>2499.61</v>
      </c>
      <c r="D93" s="8">
        <v>151.95599999999999</v>
      </c>
      <c r="E93" s="8">
        <f>E92+C93-D93</f>
        <v>6393.3739999999998</v>
      </c>
      <c r="G93" s="9"/>
      <c r="H93" s="9"/>
      <c r="I93" s="9"/>
      <c r="S93" s="32">
        <v>26</v>
      </c>
      <c r="T93" s="27">
        <f>0.35*1009.7</f>
        <v>353.39499999999998</v>
      </c>
      <c r="U93" s="27">
        <v>0</v>
      </c>
      <c r="V93" s="27">
        <f>V92+T93-U93</f>
        <v>555.39499999999998</v>
      </c>
      <c r="W93" s="2"/>
      <c r="X93" s="9"/>
      <c r="Y93" s="9"/>
      <c r="Z93" s="9"/>
      <c r="AA93" s="2"/>
      <c r="AB93" s="2"/>
      <c r="AC93" s="2"/>
      <c r="AD93" s="2"/>
      <c r="AE93" s="2"/>
      <c r="AF93" s="2"/>
      <c r="AG93" s="2"/>
    </row>
    <row r="94" spans="2:33" x14ac:dyDescent="0.3">
      <c r="B94" s="32">
        <v>3</v>
      </c>
      <c r="C94" s="27">
        <v>2112.21</v>
      </c>
      <c r="D94" s="8">
        <v>596.03700000000003</v>
      </c>
      <c r="E94" s="8">
        <f t="shared" ref="E94:E116" si="13">E93+C94-D94</f>
        <v>7909.5469999999987</v>
      </c>
      <c r="G94" s="9"/>
      <c r="H94" s="9"/>
      <c r="I94" s="9"/>
      <c r="S94" s="32">
        <v>25</v>
      </c>
      <c r="T94" s="27">
        <f>0.45*1010</f>
        <v>454.5</v>
      </c>
      <c r="U94" s="27">
        <v>0</v>
      </c>
      <c r="V94" s="27">
        <f t="shared" ref="V94:V115" si="14">V93+T94-U94</f>
        <v>1009.895</v>
      </c>
      <c r="W94" s="2"/>
      <c r="X94" s="9"/>
      <c r="Y94" s="9"/>
      <c r="Z94" s="9"/>
      <c r="AA94" s="2"/>
      <c r="AB94" s="2"/>
      <c r="AC94" s="2"/>
      <c r="AD94" s="2"/>
      <c r="AE94" s="2"/>
      <c r="AF94" s="2"/>
      <c r="AG94" s="2"/>
    </row>
    <row r="95" spans="2:33" x14ac:dyDescent="0.3">
      <c r="B95" s="32">
        <v>4</v>
      </c>
      <c r="C95" s="27">
        <v>342.62400000000002</v>
      </c>
      <c r="D95" s="8">
        <v>379.322</v>
      </c>
      <c r="E95" s="8">
        <f t="shared" si="13"/>
        <v>7872.8489999999983</v>
      </c>
      <c r="G95" s="9"/>
      <c r="H95" s="9"/>
      <c r="I95" s="9"/>
      <c r="S95" s="32">
        <v>24</v>
      </c>
      <c r="T95" s="27">
        <f>8+0.5*2892</f>
        <v>1454</v>
      </c>
      <c r="U95" s="27">
        <v>0</v>
      </c>
      <c r="V95" s="27">
        <f t="shared" si="14"/>
        <v>2463.895</v>
      </c>
      <c r="W95" s="2"/>
      <c r="X95" s="9"/>
      <c r="Y95" s="9"/>
      <c r="Z95" s="9"/>
      <c r="AA95" s="2"/>
      <c r="AB95" s="2"/>
      <c r="AC95" s="2"/>
      <c r="AD95" s="2"/>
      <c r="AE95" s="2"/>
      <c r="AF95" s="2"/>
      <c r="AG95" s="2"/>
    </row>
    <row r="96" spans="2:33" x14ac:dyDescent="0.3">
      <c r="B96" s="32">
        <v>5</v>
      </c>
      <c r="C96" s="27">
        <v>112.581</v>
      </c>
      <c r="D96" s="8">
        <v>273.74700000000001</v>
      </c>
      <c r="E96" s="8">
        <f t="shared" si="13"/>
        <v>7711.6829999999982</v>
      </c>
      <c r="G96" s="9"/>
      <c r="H96" s="9"/>
      <c r="I96" s="9"/>
      <c r="S96" s="32">
        <v>23</v>
      </c>
      <c r="T96" s="27">
        <f>2891.67*0.35</f>
        <v>1012.0844999999999</v>
      </c>
      <c r="U96" s="27">
        <v>39.626300000000001</v>
      </c>
      <c r="V96" s="27">
        <f t="shared" si="14"/>
        <v>3436.3532</v>
      </c>
      <c r="W96" s="2"/>
      <c r="X96" s="9"/>
      <c r="Y96" s="9"/>
      <c r="Z96" s="9"/>
      <c r="AA96" s="2"/>
      <c r="AB96" s="2"/>
      <c r="AC96" s="2"/>
      <c r="AD96" s="2"/>
      <c r="AE96" s="2"/>
      <c r="AF96" s="2"/>
      <c r="AG96" s="2"/>
    </row>
    <row r="97" spans="2:33" x14ac:dyDescent="0.3">
      <c r="B97" s="32">
        <v>6</v>
      </c>
      <c r="C97" s="27">
        <f>0.9*119.578</f>
        <v>107.62020000000001</v>
      </c>
      <c r="D97" s="8">
        <v>259.09899999999999</v>
      </c>
      <c r="E97" s="8">
        <f t="shared" si="13"/>
        <v>7560.2041999999983</v>
      </c>
      <c r="G97" s="9"/>
      <c r="H97" s="9"/>
      <c r="I97" s="9"/>
      <c r="S97" s="32">
        <v>22</v>
      </c>
      <c r="T97" s="27">
        <f>37.5266+0.15*2892</f>
        <v>471.32659999999998</v>
      </c>
      <c r="U97" s="27">
        <v>125.626</v>
      </c>
      <c r="V97" s="27">
        <f t="shared" si="14"/>
        <v>3782.0537999999997</v>
      </c>
      <c r="W97" s="2"/>
      <c r="X97" s="9"/>
      <c r="Y97" s="9"/>
      <c r="Z97" s="9"/>
      <c r="AA97" s="2"/>
      <c r="AB97" s="2"/>
      <c r="AC97" s="2"/>
      <c r="AD97" s="2"/>
      <c r="AE97" s="2"/>
      <c r="AF97" s="2"/>
      <c r="AG97" s="2"/>
    </row>
    <row r="98" spans="2:33" x14ac:dyDescent="0.3">
      <c r="B98" s="32">
        <v>7</v>
      </c>
      <c r="C98" s="27">
        <f>4.95098+0.1*120+0.1*153</f>
        <v>32.250979999999998</v>
      </c>
      <c r="D98" s="8">
        <v>186.804</v>
      </c>
      <c r="E98" s="8">
        <f t="shared" si="13"/>
        <v>7405.651179999998</v>
      </c>
      <c r="G98" s="9"/>
      <c r="H98" s="9"/>
      <c r="I98" s="9"/>
      <c r="S98" s="32">
        <v>21</v>
      </c>
      <c r="T98" s="27">
        <v>1440.01</v>
      </c>
      <c r="U98" s="27">
        <f>0.8*212.173</f>
        <v>169.73840000000001</v>
      </c>
      <c r="V98" s="27">
        <f t="shared" si="14"/>
        <v>5052.3253999999997</v>
      </c>
      <c r="W98" s="2"/>
      <c r="X98" s="9"/>
      <c r="Y98" s="9"/>
      <c r="Z98" s="9"/>
      <c r="AA98" s="2"/>
      <c r="AB98" s="2"/>
      <c r="AC98" s="2"/>
      <c r="AD98" s="2"/>
      <c r="AE98" s="2"/>
      <c r="AF98" s="2"/>
      <c r="AG98" s="2"/>
    </row>
    <row r="99" spans="2:33" x14ac:dyDescent="0.3">
      <c r="B99" s="32">
        <v>8</v>
      </c>
      <c r="C99" s="27">
        <f>0.9*153.41</f>
        <v>138.06899999999999</v>
      </c>
      <c r="D99" s="8">
        <v>131.53899999999999</v>
      </c>
      <c r="E99" s="8">
        <f t="shared" si="13"/>
        <v>7412.1811799999987</v>
      </c>
      <c r="G99" s="9"/>
      <c r="H99" s="9"/>
      <c r="I99" s="9"/>
      <c r="S99" s="32">
        <v>20</v>
      </c>
      <c r="T99" s="27">
        <v>1495.58</v>
      </c>
      <c r="U99" s="27">
        <f>9+0.2*212+0.15*213</f>
        <v>83.350000000000009</v>
      </c>
      <c r="V99" s="27">
        <f t="shared" si="14"/>
        <v>6464.5553999999993</v>
      </c>
      <c r="W99" s="2"/>
      <c r="X99" s="9"/>
      <c r="Y99" s="9"/>
      <c r="Z99" s="9"/>
      <c r="AA99" s="2"/>
      <c r="AB99" s="2"/>
      <c r="AC99" s="2"/>
      <c r="AD99" s="2"/>
      <c r="AE99" s="2"/>
      <c r="AF99" s="2"/>
      <c r="AG99" s="2"/>
    </row>
    <row r="100" spans="2:33" x14ac:dyDescent="0.3">
      <c r="B100" s="32">
        <v>9</v>
      </c>
      <c r="C100" s="27">
        <v>121.81</v>
      </c>
      <c r="D100" s="8">
        <v>554.04899999999998</v>
      </c>
      <c r="E100" s="8">
        <f t="shared" si="13"/>
        <v>6979.9421799999991</v>
      </c>
      <c r="G100" s="9"/>
      <c r="H100" s="9"/>
      <c r="I100" s="9"/>
      <c r="S100" s="32">
        <v>19</v>
      </c>
      <c r="T100" s="27">
        <v>926.50099999999998</v>
      </c>
      <c r="U100" s="27">
        <f>0.85*213.173</f>
        <v>181.19704999999999</v>
      </c>
      <c r="V100" s="27">
        <f t="shared" si="14"/>
        <v>7209.8593499999997</v>
      </c>
      <c r="W100" s="2"/>
      <c r="X100" s="9"/>
      <c r="Y100" s="9"/>
      <c r="Z100" s="9"/>
      <c r="AA100" s="2"/>
      <c r="AB100" s="2"/>
      <c r="AC100" s="2"/>
      <c r="AD100" s="2"/>
      <c r="AE100" s="2"/>
      <c r="AF100" s="2"/>
      <c r="AG100" s="2"/>
    </row>
    <row r="101" spans="2:33" x14ac:dyDescent="0.3">
      <c r="B101" s="32">
        <v>10</v>
      </c>
      <c r="C101" s="27">
        <v>160.54</v>
      </c>
      <c r="D101" s="8">
        <v>288.85300000000001</v>
      </c>
      <c r="E101" s="8">
        <f t="shared" si="13"/>
        <v>6851.629179999999</v>
      </c>
      <c r="G101" s="9"/>
      <c r="H101" s="9"/>
      <c r="I101" s="9"/>
      <c r="S101" s="32">
        <v>18</v>
      </c>
      <c r="T101" s="27">
        <f>6.90196+0.3*158</f>
        <v>54.301960000000001</v>
      </c>
      <c r="U101" s="27">
        <f>0.3*306</f>
        <v>91.8</v>
      </c>
      <c r="V101" s="27">
        <f t="shared" si="14"/>
        <v>7172.3613099999993</v>
      </c>
      <c r="W101" s="2"/>
      <c r="X101" s="9"/>
      <c r="Y101" s="9"/>
      <c r="Z101" s="9"/>
      <c r="AA101" s="2"/>
      <c r="AB101" s="2"/>
      <c r="AC101" s="2"/>
      <c r="AD101" s="2"/>
      <c r="AE101" s="2"/>
      <c r="AF101" s="2"/>
      <c r="AG101" s="2"/>
    </row>
    <row r="102" spans="2:33" x14ac:dyDescent="0.3">
      <c r="B102" s="32">
        <v>11</v>
      </c>
      <c r="C102" s="27">
        <v>238.57</v>
      </c>
      <c r="D102" s="8">
        <v>275.56900000000002</v>
      </c>
      <c r="E102" s="8">
        <f t="shared" si="13"/>
        <v>6814.6301799999983</v>
      </c>
      <c r="G102" s="9"/>
      <c r="H102" s="9"/>
      <c r="I102" s="9"/>
      <c r="S102" s="32">
        <v>17</v>
      </c>
      <c r="T102" s="27">
        <f>0.6*157.743</f>
        <v>94.645799999999994</v>
      </c>
      <c r="U102" s="27">
        <f>0.6*305.902</f>
        <v>183.54119999999998</v>
      </c>
      <c r="V102" s="27">
        <f t="shared" si="14"/>
        <v>7083.4659099999999</v>
      </c>
      <c r="W102" s="2"/>
      <c r="X102" s="9"/>
      <c r="Y102" s="9"/>
      <c r="Z102" s="9"/>
      <c r="AA102" s="2"/>
      <c r="AB102" s="2"/>
      <c r="AC102" s="2"/>
      <c r="AD102" s="2"/>
      <c r="AE102" s="2"/>
      <c r="AF102" s="2"/>
      <c r="AG102" s="2"/>
    </row>
    <row r="103" spans="2:33" x14ac:dyDescent="0.3">
      <c r="B103" s="32">
        <v>12</v>
      </c>
      <c r="C103" s="27">
        <v>95.868200000000002</v>
      </c>
      <c r="D103" s="8">
        <v>182.167</v>
      </c>
      <c r="E103" s="8">
        <f t="shared" si="13"/>
        <v>6728.3313799999978</v>
      </c>
      <c r="G103" s="9"/>
      <c r="H103" s="9"/>
      <c r="I103" s="9"/>
      <c r="S103" s="32">
        <v>14</v>
      </c>
      <c r="T103" s="27">
        <f>440.401+0.1*158</f>
        <v>456.20100000000002</v>
      </c>
      <c r="U103" s="27">
        <f>0.1*306+0.3*835</f>
        <v>281.10000000000002</v>
      </c>
      <c r="V103" s="27">
        <f t="shared" si="14"/>
        <v>7258.5669099999996</v>
      </c>
      <c r="W103" s="2"/>
      <c r="X103" s="9"/>
      <c r="Y103" s="9"/>
      <c r="Z103" s="9"/>
      <c r="AA103" s="2"/>
      <c r="AB103" s="2"/>
      <c r="AC103" s="2"/>
      <c r="AD103" s="2"/>
      <c r="AE103" s="2"/>
      <c r="AF103" s="2"/>
      <c r="AG103" s="2"/>
    </row>
    <row r="104" spans="2:33" x14ac:dyDescent="0.3">
      <c r="B104" s="32">
        <v>13</v>
      </c>
      <c r="C104" s="27">
        <v>746.476</v>
      </c>
      <c r="D104" s="8">
        <f>0.7*477.656</f>
        <v>334.35919999999999</v>
      </c>
      <c r="E104" s="8">
        <f t="shared" si="13"/>
        <v>7140.4481799999976</v>
      </c>
      <c r="G104" s="9"/>
      <c r="H104" s="9"/>
      <c r="I104" s="9"/>
      <c r="S104" s="32">
        <v>13</v>
      </c>
      <c r="T104" s="27">
        <v>374.43900000000002</v>
      </c>
      <c r="U104" s="27">
        <f>0.7*835</f>
        <v>584.5</v>
      </c>
      <c r="V104" s="27">
        <f t="shared" si="14"/>
        <v>7048.5059099999999</v>
      </c>
      <c r="W104" s="2"/>
      <c r="X104" s="9"/>
      <c r="Y104" s="9"/>
      <c r="Z104" s="9"/>
      <c r="AA104" s="2"/>
      <c r="AB104" s="2"/>
      <c r="AC104" s="2"/>
      <c r="AD104" s="2"/>
      <c r="AE104" s="2"/>
      <c r="AF104" s="2"/>
      <c r="AG104" s="2"/>
    </row>
    <row r="105" spans="2:33" x14ac:dyDescent="0.3">
      <c r="B105" s="32">
        <v>14</v>
      </c>
      <c r="C105" s="27">
        <v>925.76</v>
      </c>
      <c r="D105" s="8">
        <f>0.3*478+0.1*438</f>
        <v>187.20000000000002</v>
      </c>
      <c r="E105" s="8">
        <f t="shared" si="13"/>
        <v>7879.008179999998</v>
      </c>
      <c r="G105" s="9"/>
      <c r="H105" s="9"/>
      <c r="I105" s="9"/>
      <c r="S105" s="32">
        <v>12</v>
      </c>
      <c r="T105" s="27">
        <v>180.739</v>
      </c>
      <c r="U105" s="27">
        <v>47.5</v>
      </c>
      <c r="V105" s="27">
        <f t="shared" si="14"/>
        <v>7181.7449099999994</v>
      </c>
      <c r="W105" s="2"/>
      <c r="X105" s="9"/>
      <c r="Y105" s="9"/>
      <c r="Z105" s="9"/>
      <c r="AA105" s="2"/>
      <c r="AB105" s="2"/>
      <c r="AC105" s="2"/>
      <c r="AD105" s="2"/>
      <c r="AE105" s="2"/>
      <c r="AF105" s="2"/>
      <c r="AG105" s="2"/>
    </row>
    <row r="106" spans="2:33" x14ac:dyDescent="0.3">
      <c r="B106" s="32">
        <v>17</v>
      </c>
      <c r="C106" s="27">
        <f>0.7*432.617</f>
        <v>302.83190000000002</v>
      </c>
      <c r="D106" s="8">
        <f>0.6*438.118</f>
        <v>262.87079999999997</v>
      </c>
      <c r="E106" s="8">
        <f t="shared" si="13"/>
        <v>7918.9692799999984</v>
      </c>
      <c r="G106" s="9"/>
      <c r="H106" s="9"/>
      <c r="I106" s="9"/>
      <c r="S106" s="32">
        <v>11</v>
      </c>
      <c r="T106" s="27">
        <v>258.67500000000001</v>
      </c>
      <c r="U106" s="27">
        <v>348.685</v>
      </c>
      <c r="V106" s="27">
        <f t="shared" si="14"/>
        <v>7091.7349099999992</v>
      </c>
      <c r="W106" s="2"/>
      <c r="X106" s="9"/>
      <c r="Y106" s="9"/>
      <c r="Z106" s="9"/>
      <c r="AA106" s="2"/>
      <c r="AB106" s="2"/>
      <c r="AC106" s="2"/>
      <c r="AD106" s="2"/>
      <c r="AE106" s="2"/>
      <c r="AF106" s="2"/>
      <c r="AG106" s="2"/>
    </row>
    <row r="107" spans="2:33" x14ac:dyDescent="0.3">
      <c r="B107" s="32">
        <v>18</v>
      </c>
      <c r="C107" s="27">
        <f>0.3*433</f>
        <v>129.9</v>
      </c>
      <c r="D107" s="8">
        <f>1.09804+0.3*438</f>
        <v>132.49804</v>
      </c>
      <c r="E107" s="8">
        <f t="shared" si="13"/>
        <v>7916.3712399999977</v>
      </c>
      <c r="G107" s="9"/>
      <c r="H107" s="9"/>
      <c r="I107" s="9"/>
      <c r="S107" s="32">
        <v>10</v>
      </c>
      <c r="T107" s="27">
        <v>345.714</v>
      </c>
      <c r="U107" s="27">
        <v>111.804</v>
      </c>
      <c r="V107" s="27">
        <f t="shared" si="14"/>
        <v>7325.6449099999991</v>
      </c>
      <c r="W107" s="2"/>
      <c r="X107" s="9"/>
      <c r="Y107" s="9"/>
      <c r="Z107" s="9"/>
      <c r="AA107" s="2"/>
      <c r="AB107" s="2"/>
      <c r="AC107" s="2"/>
      <c r="AD107" s="2"/>
      <c r="AE107" s="2"/>
      <c r="AF107" s="2"/>
      <c r="AG107" s="2"/>
    </row>
    <row r="108" spans="2:33" x14ac:dyDescent="0.3">
      <c r="B108" s="32">
        <v>19</v>
      </c>
      <c r="C108" s="29">
        <f>0.8*304.586</f>
        <v>243.66880000000003</v>
      </c>
      <c r="D108" s="19">
        <v>1396.77</v>
      </c>
      <c r="E108" s="8">
        <f t="shared" si="13"/>
        <v>6763.2700399999976</v>
      </c>
      <c r="S108" s="32">
        <v>9</v>
      </c>
      <c r="T108" s="30">
        <v>530.71900000000005</v>
      </c>
      <c r="U108" s="29">
        <v>67.196100000000001</v>
      </c>
      <c r="V108" s="8">
        <f t="shared" si="14"/>
        <v>7789.167809999999</v>
      </c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2:33" x14ac:dyDescent="0.3">
      <c r="B109" s="32">
        <v>20</v>
      </c>
      <c r="C109" s="29">
        <f>0.2*305</f>
        <v>61</v>
      </c>
      <c r="D109" s="19">
        <v>1949.93</v>
      </c>
      <c r="E109" s="8">
        <f t="shared" si="13"/>
        <v>4874.3400399999973</v>
      </c>
      <c r="S109" s="32">
        <v>8</v>
      </c>
      <c r="T109" s="29">
        <v>144.893</v>
      </c>
      <c r="U109" s="29">
        <f>96*0.9</f>
        <v>86.4</v>
      </c>
      <c r="V109" s="8">
        <f t="shared" si="14"/>
        <v>7847.6608099999994</v>
      </c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2:33" x14ac:dyDescent="0.3">
      <c r="B110" s="32">
        <v>21</v>
      </c>
      <c r="C110" s="29">
        <v>182.29300000000001</v>
      </c>
      <c r="D110" s="19">
        <v>1726.37</v>
      </c>
      <c r="E110" s="8">
        <f t="shared" si="13"/>
        <v>3330.2630399999971</v>
      </c>
      <c r="S110" s="32">
        <v>7</v>
      </c>
      <c r="T110" s="29">
        <v>172.39</v>
      </c>
      <c r="U110" s="29">
        <f>3.05954+0.1*96+0.1*100</f>
        <v>22.65954</v>
      </c>
      <c r="V110" s="8">
        <f t="shared" si="14"/>
        <v>7997.3912700000001</v>
      </c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2:33" x14ac:dyDescent="0.3">
      <c r="B111" s="32">
        <v>22</v>
      </c>
      <c r="C111" s="29">
        <v>120</v>
      </c>
      <c r="D111" s="19">
        <f>0.2*3141</f>
        <v>628.20000000000005</v>
      </c>
      <c r="E111" s="8">
        <f t="shared" si="13"/>
        <v>2822.0630399999973</v>
      </c>
      <c r="S111" s="32">
        <v>6</v>
      </c>
      <c r="T111" s="29">
        <v>338.90100000000001</v>
      </c>
      <c r="U111" s="29">
        <f>100.48*0.9</f>
        <v>90.432000000000002</v>
      </c>
      <c r="V111" s="8">
        <f t="shared" si="14"/>
        <v>8245.8602699999992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2:33" x14ac:dyDescent="0.3">
      <c r="B112" s="32">
        <v>23</v>
      </c>
      <c r="C112" s="29">
        <v>20</v>
      </c>
      <c r="D112" s="19">
        <f>0.5*3140.85</f>
        <v>1570.425</v>
      </c>
      <c r="E112" s="8">
        <f t="shared" si="13"/>
        <v>1271.6380399999973</v>
      </c>
      <c r="S112" s="32">
        <v>5</v>
      </c>
      <c r="T112" s="29">
        <v>414.69299999999998</v>
      </c>
      <c r="U112" s="29">
        <v>173.05799999999999</v>
      </c>
      <c r="V112" s="8">
        <f t="shared" si="14"/>
        <v>8487.4952699999994</v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2:33" x14ac:dyDescent="0.3">
      <c r="B113" s="32">
        <v>24</v>
      </c>
      <c r="C113" s="29">
        <v>0</v>
      </c>
      <c r="D113" s="19">
        <f>0.3*3141</f>
        <v>942.3</v>
      </c>
      <c r="E113" s="8">
        <f t="shared" si="13"/>
        <v>329.33803999999736</v>
      </c>
      <c r="S113" s="32">
        <v>4</v>
      </c>
      <c r="T113" s="29">
        <v>384.47199999999998</v>
      </c>
      <c r="U113" s="29">
        <v>370.952</v>
      </c>
      <c r="V113" s="8">
        <f t="shared" si="14"/>
        <v>8501.0152699999999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2:33" x14ac:dyDescent="0.3">
      <c r="B114" s="32">
        <v>25</v>
      </c>
      <c r="C114" s="29">
        <v>0</v>
      </c>
      <c r="D114" s="19">
        <f>0.45*329</f>
        <v>148.05000000000001</v>
      </c>
      <c r="E114" s="8">
        <f t="shared" si="13"/>
        <v>181.28803999999735</v>
      </c>
      <c r="S114" s="32">
        <v>3</v>
      </c>
      <c r="T114" s="29">
        <v>488.32400000000001</v>
      </c>
      <c r="U114" s="29">
        <v>1333.69</v>
      </c>
      <c r="V114" s="8">
        <f t="shared" si="14"/>
        <v>7655.6492699999999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2:33" x14ac:dyDescent="0.3">
      <c r="B115" s="32">
        <v>26</v>
      </c>
      <c r="C115" s="29">
        <v>0</v>
      </c>
      <c r="D115" s="19">
        <f>0.35*329.265</f>
        <v>115.24274999999999</v>
      </c>
      <c r="E115" s="8">
        <f t="shared" si="13"/>
        <v>66.045289999997365</v>
      </c>
      <c r="S115" s="32">
        <v>2</v>
      </c>
      <c r="T115" s="29">
        <v>0</v>
      </c>
      <c r="U115" s="29">
        <v>2552.92</v>
      </c>
      <c r="V115" s="8">
        <f t="shared" si="14"/>
        <v>5102.7292699999998</v>
      </c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2:33" x14ac:dyDescent="0.3">
      <c r="B116" s="32">
        <v>27</v>
      </c>
      <c r="C116" s="29">
        <v>0</v>
      </c>
      <c r="D116" s="19">
        <f>0.2*329</f>
        <v>65.8</v>
      </c>
      <c r="E116" s="8">
        <f t="shared" si="13"/>
        <v>0.24528999999736811</v>
      </c>
      <c r="S116" s="32">
        <v>1</v>
      </c>
      <c r="T116" s="29">
        <v>0</v>
      </c>
      <c r="U116" s="29">
        <v>5103</v>
      </c>
      <c r="V116" s="8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2:33" ht="6" customHeight="1" x14ac:dyDescent="0.3">
      <c r="C117" s="28"/>
      <c r="S117" s="2"/>
      <c r="T117" s="28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2:33" x14ac:dyDescent="0.3">
      <c r="C118" s="10">
        <f>SUM(C92:C116)</f>
        <v>12739.40308</v>
      </c>
      <c r="S118" s="2"/>
      <c r="T118" s="10">
        <f>SUM(T92:T116)</f>
        <v>12048.504859999997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2:33" ht="16.5" thickBot="1" x14ac:dyDescent="0.35"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2:33" ht="24" customHeight="1" thickBot="1" x14ac:dyDescent="0.3">
      <c r="B120" s="35" t="s">
        <v>17</v>
      </c>
      <c r="C120" s="40" t="s">
        <v>12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2"/>
      <c r="S120" s="35" t="s">
        <v>25</v>
      </c>
      <c r="T120" s="40" t="s">
        <v>12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2"/>
    </row>
    <row r="121" spans="2:33" ht="16.5" thickBot="1" x14ac:dyDescent="0.3">
      <c r="B121" s="36"/>
      <c r="C121" s="12">
        <v>0.29166666666666669</v>
      </c>
      <c r="D121" s="13">
        <v>0.33333333333333331</v>
      </c>
      <c r="E121" s="13">
        <v>0.375</v>
      </c>
      <c r="F121" s="13">
        <v>0.41666666666666702</v>
      </c>
      <c r="G121" s="13">
        <v>0.45833333333333398</v>
      </c>
      <c r="H121" s="13">
        <v>0.5</v>
      </c>
      <c r="I121" s="13">
        <v>0.54166666666666696</v>
      </c>
      <c r="J121" s="13">
        <v>0.58333333333333304</v>
      </c>
      <c r="K121" s="13">
        <v>0.625</v>
      </c>
      <c r="L121" s="13">
        <v>0.66666666666666696</v>
      </c>
      <c r="M121" s="13">
        <v>0.70833333333333304</v>
      </c>
      <c r="N121" s="13">
        <v>0.75</v>
      </c>
      <c r="O121" s="13">
        <v>0.79166666666666696</v>
      </c>
      <c r="P121" s="14">
        <v>0.83333333333333304</v>
      </c>
      <c r="S121" s="36"/>
      <c r="T121" s="12">
        <v>0.29166666666666669</v>
      </c>
      <c r="U121" s="13">
        <v>0.33333333333333331</v>
      </c>
      <c r="V121" s="13">
        <v>0.375</v>
      </c>
      <c r="W121" s="13">
        <v>0.41666666666666702</v>
      </c>
      <c r="X121" s="13">
        <v>0.45833333333333398</v>
      </c>
      <c r="Y121" s="13">
        <v>0.5</v>
      </c>
      <c r="Z121" s="13">
        <v>0.54166666666666696</v>
      </c>
      <c r="AA121" s="13">
        <v>0.58333333333333304</v>
      </c>
      <c r="AB121" s="13">
        <v>0.625</v>
      </c>
      <c r="AC121" s="13">
        <v>0.66666666666666696</v>
      </c>
      <c r="AD121" s="13">
        <v>0.70833333333333304</v>
      </c>
      <c r="AE121" s="13">
        <v>0.75</v>
      </c>
      <c r="AF121" s="13">
        <v>0.79166666666666696</v>
      </c>
      <c r="AG121" s="14">
        <v>0.83333333333333304</v>
      </c>
    </row>
    <row r="122" spans="2:33" x14ac:dyDescent="0.3">
      <c r="B122" s="33" t="s">
        <v>37</v>
      </c>
      <c r="C122" s="15">
        <f>C92*'[1]%Distribucion'!$D$11/0.9243</f>
        <v>294.56905012834835</v>
      </c>
      <c r="D122" s="16">
        <f>C92*'[1]%Distribucion'!$D$12/0.9243</f>
        <v>330.86932997857997</v>
      </c>
      <c r="E122" s="16">
        <f>C92*'[1]%Distribucion'!$D$13/0.9243</f>
        <v>281.38231781273413</v>
      </c>
      <c r="F122" s="16">
        <f>C92*'[1]%Distribucion'!$D$14/0.9243</f>
        <v>275.47524999105565</v>
      </c>
      <c r="G122" s="16">
        <f>C92*'[1]%Distribucion'!$D$15/0.9243</f>
        <v>273.12222712432896</v>
      </c>
      <c r="H122" s="16">
        <f>C92*'[1]%Distribucion'!$D$16/0.9243</f>
        <v>281.89704156483054</v>
      </c>
      <c r="I122" s="16">
        <f>C92*'[1]%Distribucion'!$D$17/0.9243</f>
        <v>319.42285415814905</v>
      </c>
      <c r="J122" s="16">
        <f>C92*'[1]%Distribucion'!$D$18/0.9243</f>
        <v>379.91515035691458</v>
      </c>
      <c r="K122" s="16">
        <f>C92*'[1]%Distribucion'!$D$19/0.9243</f>
        <v>310.03527334610396</v>
      </c>
      <c r="L122" s="16">
        <f>C92*'[1]%Distribucion'!$D$20/0.9243</f>
        <v>305.69688743557668</v>
      </c>
      <c r="M122" s="16">
        <f>C92*'[1]%Distribucion'!$D$21/0.9243</f>
        <v>309.91272007179532</v>
      </c>
      <c r="N122" s="16">
        <f>C92*'[1]%Distribucion'!$D$22/0.9243</f>
        <v>266.1612011435958</v>
      </c>
      <c r="O122" s="16">
        <f>C92*'[1]%Distribucion'!$D$23/0.9243</f>
        <v>234.78756292057318</v>
      </c>
      <c r="P122" s="17">
        <f>C92*'[1]%Distribucion'!$D$24/0.9243</f>
        <v>182.43280413590418</v>
      </c>
      <c r="S122" s="33" t="s">
        <v>36</v>
      </c>
      <c r="T122" s="15">
        <f>T92*'[1]%Distribucion'!$D$11/0.9243</f>
        <v>14.70762883391</v>
      </c>
      <c r="U122" s="16">
        <f>T92*'[1]%Distribucion'!$D$12/0.9243</f>
        <v>16.520076687381515</v>
      </c>
      <c r="V122" s="16">
        <f>T92*'[1]%Distribucion'!$D$13/0.9243</f>
        <v>14.049224414485504</v>
      </c>
      <c r="W122" s="16">
        <f>T92*'[1]%Distribucion'!$D$14/0.9243</f>
        <v>13.754288605784197</v>
      </c>
      <c r="X122" s="16">
        <f>T92*'[1]%Distribucion'!$D$15/0.9243</f>
        <v>13.636803802318116</v>
      </c>
      <c r="Y122" s="16">
        <f>T92*'[1]%Distribucion'!$D$16/0.9243</f>
        <v>14.07492421524371</v>
      </c>
      <c r="Z122" s="16">
        <f>T92*'[1]%Distribucion'!$D$17/0.9243</f>
        <v>15.948562070520479</v>
      </c>
      <c r="AA122" s="16">
        <f>T92*'[1]%Distribucion'!$D$18/0.9243</f>
        <v>18.968900559627642</v>
      </c>
      <c r="AB122" s="16">
        <f>T92*'[1]%Distribucion'!$D$19/0.9243</f>
        <v>15.47984665669226</v>
      </c>
      <c r="AC122" s="16">
        <f>T92*'[1]%Distribucion'!$D$20/0.9243</f>
        <v>15.263234050301675</v>
      </c>
      <c r="AD122" s="16">
        <f>T92*'[1]%Distribucion'!$D$21/0.9243</f>
        <v>15.473727656511734</v>
      </c>
      <c r="AE122" s="16">
        <f>T92*'[1]%Distribucion'!$D$22/0.9243</f>
        <v>13.289244592064293</v>
      </c>
      <c r="AF122" s="16">
        <f>T92*'[1]%Distribucion'!$D$23/0.9243</f>
        <v>11.722780545849883</v>
      </c>
      <c r="AG122" s="17">
        <f>T92*'[1]%Distribucion'!$D$24/0.9243</f>
        <v>9.1087436687295842</v>
      </c>
    </row>
    <row r="123" spans="2:33" ht="16.5" thickBot="1" x14ac:dyDescent="0.35">
      <c r="B123" s="34" t="s">
        <v>38</v>
      </c>
      <c r="C123" s="18">
        <f>C93*'[1]%Distribucion'!$D$11/0.9243</f>
        <v>181.99671341351376</v>
      </c>
      <c r="D123" s="19">
        <f>C93*'[1]%Distribucion'!$D$12/0.9243</f>
        <v>204.42449944824611</v>
      </c>
      <c r="E123" s="19">
        <f>C93*'[1]%Distribucion'!$D$13/0.9243</f>
        <v>173.84941504303026</v>
      </c>
      <c r="F123" s="19">
        <f>C93*'[1]%Distribucion'!$D$14/0.9243</f>
        <v>170.19978882130812</v>
      </c>
      <c r="G123" s="19">
        <f>C93*'[1]%Distribucion'!$D$15/0.9243</f>
        <v>168.74599580352668</v>
      </c>
      <c r="H123" s="19">
        <f>C93*'[1]%Distribucion'!$D$16/0.9243</f>
        <v>174.16743226566993</v>
      </c>
      <c r="I123" s="19">
        <f>C93*'[1]%Distribucion'!$D$17/0.9243</f>
        <v>197.35240216383016</v>
      </c>
      <c r="J123" s="19">
        <f>C93*'[1]%Distribucion'!$D$18/0.9243</f>
        <v>234.72699766262798</v>
      </c>
      <c r="K123" s="19">
        <f>C93*'[1]%Distribucion'!$D$19/0.9243</f>
        <v>191.55237376997297</v>
      </c>
      <c r="L123" s="19">
        <f>C93*'[1]%Distribucion'!$D$20/0.9243</f>
        <v>188.87194289343847</v>
      </c>
      <c r="M123" s="19">
        <f>C93*'[1]%Distribucion'!$D$21/0.9243</f>
        <v>191.47665538363017</v>
      </c>
      <c r="N123" s="19">
        <f>C93*'[1]%Distribucion'!$D$22/0.9243</f>
        <v>164.44519145925659</v>
      </c>
      <c r="O123" s="19">
        <f>C93*'[1]%Distribucion'!$D$23/0.9243</f>
        <v>145.0612845555041</v>
      </c>
      <c r="P123" s="20">
        <f>C93*'[1]%Distribucion'!$D$24/0.9243</f>
        <v>112.71438990986709</v>
      </c>
      <c r="S123" s="34" t="s">
        <v>35</v>
      </c>
      <c r="T123" s="18">
        <f>T93*'[1]%Distribucion'!$D$11/0.9243</f>
        <v>25.730705404750616</v>
      </c>
      <c r="U123" s="19">
        <f>T93*'[1]%Distribucion'!$D$12/0.9243</f>
        <v>28.901547034342528</v>
      </c>
      <c r="V123" s="19">
        <f>T93*'[1]%Distribucion'!$D$13/0.9243</f>
        <v>24.578839910678735</v>
      </c>
      <c r="W123" s="19">
        <f>T93*'[1]%Distribucion'!$D$14/0.9243</f>
        <v>24.062855553668843</v>
      </c>
      <c r="X123" s="19">
        <f>T93*'[1]%Distribucion'!$D$15/0.9243</f>
        <v>23.857318216436685</v>
      </c>
      <c r="Y123" s="19">
        <f>T93*'[1]%Distribucion'!$D$16/0.9243</f>
        <v>24.623801203198269</v>
      </c>
      <c r="Z123" s="19">
        <f>T93*'[1]%Distribucion'!$D$17/0.9243</f>
        <v>27.90169352926527</v>
      </c>
      <c r="AA123" s="19">
        <f>T93*'[1]%Distribucion'!$D$18/0.9243</f>
        <v>33.185715907275295</v>
      </c>
      <c r="AB123" s="19">
        <f>T93*'[1]%Distribucion'!$D$19/0.9243</f>
        <v>27.081685194266139</v>
      </c>
      <c r="AC123" s="19">
        <f>T93*'[1]%Distribucion'!$D$20/0.9243</f>
        <v>26.702725728744358</v>
      </c>
      <c r="AD123" s="19">
        <f>T93*'[1]%Distribucion'!$D$21/0.9243</f>
        <v>27.070980124618636</v>
      </c>
      <c r="AE123" s="19">
        <f>T93*'[1]%Distribucion'!$D$22/0.9243</f>
        <v>23.249270260458221</v>
      </c>
      <c r="AF123" s="19">
        <f>T93*'[1]%Distribucion'!$D$23/0.9243</f>
        <v>20.508772430696133</v>
      </c>
      <c r="AG123" s="20">
        <f>T93*'[1]%Distribucion'!$D$24/0.9243</f>
        <v>15.935566677280647</v>
      </c>
    </row>
    <row r="124" spans="2:33" x14ac:dyDescent="0.3">
      <c r="B124" s="33" t="s">
        <v>39</v>
      </c>
      <c r="C124" s="18">
        <f>C94*'[1]%Distribucion'!$D$11/0.9243</f>
        <v>153.79010247164871</v>
      </c>
      <c r="D124" s="19">
        <f>C94*'[1]%Distribucion'!$D$12/0.9243</f>
        <v>172.74193653393127</v>
      </c>
      <c r="E124" s="19">
        <f>C94*'[1]%Distribucion'!$D$13/0.9243</f>
        <v>146.90550643821993</v>
      </c>
      <c r="F124" s="19">
        <f>C94*'[1]%Distribucion'!$D$14/0.9243</f>
        <v>143.82151453476951</v>
      </c>
      <c r="G124" s="19">
        <f>C94*'[1]%Distribucion'!$D$15/0.9243</f>
        <v>142.59303643215023</v>
      </c>
      <c r="H124" s="19">
        <f>C94*'[1]%Distribucion'!$D$16/0.9243</f>
        <v>147.17423602316788</v>
      </c>
      <c r="I124" s="19">
        <f>C94*'[1]%Distribucion'!$D$17/0.9243</f>
        <v>166.76590243056467</v>
      </c>
      <c r="J124" s="19">
        <f>C94*'[1]%Distribucion'!$D$18/0.9243</f>
        <v>198.34802698540148</v>
      </c>
      <c r="K124" s="19">
        <f>C94*'[1]%Distribucion'!$D$19/0.9243</f>
        <v>161.86478666698989</v>
      </c>
      <c r="L124" s="19">
        <f>C94*'[1]%Distribucion'!$D$20/0.9243</f>
        <v>159.59978016528567</v>
      </c>
      <c r="M124" s="19">
        <f>C94*'[1]%Distribucion'!$D$21/0.9243</f>
        <v>161.80080343247849</v>
      </c>
      <c r="N124" s="19">
        <f>C94*'[1]%Distribucion'!$D$22/0.9243</f>
        <v>138.9587887119016</v>
      </c>
      <c r="O124" s="19">
        <f>C94*'[1]%Distribucion'!$D$23/0.9243</f>
        <v>122.57908067697812</v>
      </c>
      <c r="P124" s="20">
        <f>C94*'[1]%Distribucion'!$D$24/0.9243</f>
        <v>95.245442893699561</v>
      </c>
      <c r="S124" s="33" t="s">
        <v>34</v>
      </c>
      <c r="T124" s="18">
        <f>T94*'[1]%Distribucion'!$D$11/0.9243</f>
        <v>33.092164876297502</v>
      </c>
      <c r="U124" s="19">
        <f>T94*'[1]%Distribucion'!$D$12/0.9243</f>
        <v>37.170172546608413</v>
      </c>
      <c r="V124" s="19">
        <f>T94*'[1]%Distribucion'!$D$13/0.9243</f>
        <v>31.610754932592382</v>
      </c>
      <c r="W124" s="19">
        <f>T94*'[1]%Distribucion'!$D$14/0.9243</f>
        <v>30.947149363014443</v>
      </c>
      <c r="X124" s="19">
        <f>T94*'[1]%Distribucion'!$D$15/0.9243</f>
        <v>30.682808555215761</v>
      </c>
      <c r="Y124" s="19">
        <f>T94*'[1]%Distribucion'!$D$16/0.9243</f>
        <v>31.668579484298345</v>
      </c>
      <c r="Z124" s="19">
        <f>T94*'[1]%Distribucion'!$D$17/0.9243</f>
        <v>35.884264658671079</v>
      </c>
      <c r="AA124" s="19">
        <f>T94*'[1]%Distribucion'!$D$18/0.9243</f>
        <v>42.680026259162197</v>
      </c>
      <c r="AB124" s="19">
        <f>T94*'[1]%Distribucion'!$D$19/0.9243</f>
        <v>34.829654977557588</v>
      </c>
      <c r="AC124" s="19">
        <f>T94*'[1]%Distribucion'!$D$20/0.9243</f>
        <v>34.342276613178768</v>
      </c>
      <c r="AD124" s="19">
        <f>T94*'[1]%Distribucion'!$D$21/0.9243</f>
        <v>34.815887227151407</v>
      </c>
      <c r="AE124" s="19">
        <f>T94*'[1]%Distribucion'!$D$22/0.9243</f>
        <v>29.900800332144662</v>
      </c>
      <c r="AF124" s="19">
        <f>T94*'[1]%Distribucion'!$D$23/0.9243</f>
        <v>26.376256228162237</v>
      </c>
      <c r="AG124" s="20">
        <f>T94*'[1]%Distribucion'!$D$24/0.9243</f>
        <v>20.494673254641562</v>
      </c>
    </row>
    <row r="125" spans="2:33" ht="16.5" thickBot="1" x14ac:dyDescent="0.35">
      <c r="B125" s="34" t="s">
        <v>40</v>
      </c>
      <c r="C125" s="18">
        <f>C95*'[1]%Distribucion'!$D$11/0.9243</f>
        <v>24.946468423710794</v>
      </c>
      <c r="D125" s="19">
        <f>C95*'[1]%Distribucion'!$D$12/0.9243</f>
        <v>28.020667103650524</v>
      </c>
      <c r="E125" s="19">
        <f>C95*'[1]%Distribucion'!$D$13/0.9243</f>
        <v>23.829710226676639</v>
      </c>
      <c r="F125" s="19">
        <f>C95*'[1]%Distribucion'!$D$14/0.9243</f>
        <v>23.329452372614877</v>
      </c>
      <c r="G125" s="19">
        <f>C95*'[1]%Distribucion'!$D$15/0.9243</f>
        <v>23.130179534482387</v>
      </c>
      <c r="H125" s="19">
        <f>C95*'[1]%Distribucion'!$D$16/0.9243</f>
        <v>23.873301160018123</v>
      </c>
      <c r="I125" s="19">
        <f>C95*'[1]%Distribucion'!$D$17/0.9243</f>
        <v>27.051287776485189</v>
      </c>
      <c r="J125" s="19">
        <f>C95*'[1]%Distribucion'!$D$18/0.9243</f>
        <v>32.174260323474563</v>
      </c>
      <c r="K125" s="19">
        <f>C95*'[1]%Distribucion'!$D$19/0.9243</f>
        <v>26.256272182685784</v>
      </c>
      <c r="L125" s="19">
        <f>C95*'[1]%Distribucion'!$D$20/0.9243</f>
        <v>25.888862887379016</v>
      </c>
      <c r="M125" s="19">
        <f>C95*'[1]%Distribucion'!$D$21/0.9243</f>
        <v>26.245893389033053</v>
      </c>
      <c r="N125" s="19">
        <f>C95*'[1]%Distribucion'!$D$22/0.9243</f>
        <v>22.540664055007113</v>
      </c>
      <c r="O125" s="19">
        <f>C95*'[1]%Distribucion'!$D$23/0.9243</f>
        <v>19.883692879907279</v>
      </c>
      <c r="P125" s="20">
        <f>C95*'[1]%Distribucion'!$D$24/0.9243</f>
        <v>15.44987223145943</v>
      </c>
      <c r="S125" s="34" t="s">
        <v>33</v>
      </c>
      <c r="T125" s="18">
        <f>T95*'[1]%Distribucion'!$D$11/0.9243</f>
        <v>105.86580358665911</v>
      </c>
      <c r="U125" s="19">
        <f>T95*'[1]%Distribucion'!$D$12/0.9243</f>
        <v>118.91183912600358</v>
      </c>
      <c r="V125" s="19">
        <f>T95*'[1]%Distribucion'!$D$13/0.9243</f>
        <v>101.1265955379303</v>
      </c>
      <c r="W125" s="19">
        <f>T95*'[1]%Distribucion'!$D$14/0.9243</f>
        <v>99.003641746585259</v>
      </c>
      <c r="X125" s="19">
        <f>T95*'[1]%Distribucion'!$D$15/0.9243</f>
        <v>98.157983804804658</v>
      </c>
      <c r="Y125" s="19">
        <f>T95*'[1]%Distribucion'!$D$16/0.9243</f>
        <v>101.31158321269481</v>
      </c>
      <c r="Z125" s="19">
        <f>T95*'[1]%Distribucion'!$D$17/0.9243</f>
        <v>114.79806559671671</v>
      </c>
      <c r="AA125" s="19">
        <f>T95*'[1]%Distribucion'!$D$18/0.9243</f>
        <v>136.53852184999303</v>
      </c>
      <c r="AB125" s="19">
        <f>T95*'[1]%Distribucion'!$D$19/0.9243</f>
        <v>111.42424276648785</v>
      </c>
      <c r="AC125" s="19">
        <f>T95*'[1]%Distribucion'!$D$20/0.9243</f>
        <v>109.86506093632987</v>
      </c>
      <c r="AD125" s="19">
        <f>T95*'[1]%Distribucion'!$D$21/0.9243</f>
        <v>111.38019808202012</v>
      </c>
      <c r="AE125" s="19">
        <f>T95*'[1]%Distribucion'!$D$22/0.9243</f>
        <v>95.656245727037046</v>
      </c>
      <c r="AF125" s="19">
        <f>T95*'[1]%Distribucion'!$D$23/0.9243</f>
        <v>84.380806503295688</v>
      </c>
      <c r="AG125" s="20">
        <f>T95*'[1]%Distribucion'!$D$24/0.9243</f>
        <v>65.564917298677301</v>
      </c>
    </row>
    <row r="126" spans="2:33" x14ac:dyDescent="0.3">
      <c r="B126" s="33" t="s">
        <v>41</v>
      </c>
      <c r="C126" s="18">
        <f>C96*'[1]%Distribucion'!$D$11/0.9243</f>
        <v>8.1970275334179306</v>
      </c>
      <c r="D126" s="19">
        <f>C96*'[1]%Distribucion'!$D$12/0.9243</f>
        <v>9.2071621462480131</v>
      </c>
      <c r="E126" s="19">
        <f>C96*'[1]%Distribucion'!$D$13/0.9243</f>
        <v>7.8300778901346169</v>
      </c>
      <c r="F126" s="19">
        <f>C96*'[1]%Distribucion'!$D$14/0.9243</f>
        <v>7.6657008194445089</v>
      </c>
      <c r="G126" s="19">
        <f>C96*'[1]%Distribucion'!$D$15/0.9243</f>
        <v>7.6002228161820584</v>
      </c>
      <c r="H126" s="19">
        <f>C96*'[1]%Distribucion'!$D$16/0.9243</f>
        <v>7.8444012033482773</v>
      </c>
      <c r="I126" s="19">
        <f>C96*'[1]%Distribucion'!$D$17/0.9243</f>
        <v>8.8886389428775558</v>
      </c>
      <c r="J126" s="19">
        <f>C96*'[1]%Distribucion'!$D$18/0.9243</f>
        <v>10.5719692767497</v>
      </c>
      <c r="K126" s="19">
        <f>C96*'[1]%Distribucion'!$D$19/0.9243</f>
        <v>8.6274089923617385</v>
      </c>
      <c r="L126" s="19">
        <f>C96*'[1]%Distribucion'!$D$20/0.9243</f>
        <v>8.5066839238465981</v>
      </c>
      <c r="M126" s="19">
        <f>C96*'[1]%Distribucion'!$D$21/0.9243</f>
        <v>8.6239986796918213</v>
      </c>
      <c r="N126" s="19">
        <f>C96*'[1]%Distribucion'!$D$22/0.9243</f>
        <v>7.4065170565306451</v>
      </c>
      <c r="O126" s="19">
        <f>C96*'[1]%Distribucion'!$D$23/0.9243</f>
        <v>6.5334770130313151</v>
      </c>
      <c r="P126" s="20">
        <f>C96*'[1]%Distribucion'!$D$24/0.9243</f>
        <v>5.076591440441808</v>
      </c>
      <c r="S126" s="33" t="s">
        <v>32</v>
      </c>
      <c r="T126" s="18">
        <f>T96*'[1]%Distribucion'!$D$11/0.9243</f>
        <v>73.68991670570982</v>
      </c>
      <c r="U126" s="19">
        <f>T96*'[1]%Distribucion'!$D$12/0.9243</f>
        <v>82.770859178763246</v>
      </c>
      <c r="V126" s="19">
        <f>T96*'[1]%Distribucion'!$D$13/0.9243</f>
        <v>70.391100331298773</v>
      </c>
      <c r="W126" s="19">
        <f>T96*'[1]%Distribucion'!$D$14/0.9243</f>
        <v>68.913377754657404</v>
      </c>
      <c r="X126" s="19">
        <f>T96*'[1]%Distribucion'!$D$15/0.9243</f>
        <v>68.324741375580331</v>
      </c>
      <c r="Y126" s="19">
        <f>T96*'[1]%Distribucion'!$D$16/0.9243</f>
        <v>70.519864539221885</v>
      </c>
      <c r="Z126" s="19">
        <f>T96*'[1]%Distribucion'!$D$17/0.9243</f>
        <v>79.907388459711299</v>
      </c>
      <c r="AA126" s="19">
        <f>T96*'[1]%Distribucion'!$D$18/0.9243</f>
        <v>95.040248705150802</v>
      </c>
      <c r="AB126" s="19">
        <f>T96*'[1]%Distribucion'!$D$19/0.9243</f>
        <v>77.558974572351758</v>
      </c>
      <c r="AC126" s="19">
        <f>T96*'[1]%Distribucion'!$D$20/0.9243</f>
        <v>76.473676248428433</v>
      </c>
      <c r="AD126" s="19">
        <f>T96*'[1]%Distribucion'!$D$21/0.9243</f>
        <v>77.528316427608161</v>
      </c>
      <c r="AE126" s="19">
        <f>T96*'[1]%Distribucion'!$D$22/0.9243</f>
        <v>66.583358754144029</v>
      </c>
      <c r="AF126" s="19">
        <f>T96*'[1]%Distribucion'!$D$23/0.9243</f>
        <v>58.734873699783194</v>
      </c>
      <c r="AG126" s="20">
        <f>T96*'[1]%Distribucion'!$D$24/0.9243</f>
        <v>45.637714265318536</v>
      </c>
    </row>
    <row r="127" spans="2:33" ht="16.5" thickBot="1" x14ac:dyDescent="0.35">
      <c r="B127" s="34" t="s">
        <v>42</v>
      </c>
      <c r="C127" s="18">
        <f>C97*'[1]%Distribucion'!$D$11/0.9243</f>
        <v>7.8358314684710946</v>
      </c>
      <c r="D127" s="19">
        <f>C97*'[1]%Distribucion'!$D$12/0.9243</f>
        <v>8.8014552332244378</v>
      </c>
      <c r="E127" s="19">
        <f>C97*'[1]%Distribucion'!$D$13/0.9243</f>
        <v>7.4850511947119456</v>
      </c>
      <c r="F127" s="19">
        <f>C97*'[1]%Distribucion'!$D$14/0.9243</f>
        <v>7.3279172802584984</v>
      </c>
      <c r="G127" s="19">
        <f>C97*'[1]%Distribucion'!$D$15/0.9243</f>
        <v>7.2653245176546344</v>
      </c>
      <c r="H127" s="19">
        <f>C97*'[1]%Distribucion'!$D$16/0.9243</f>
        <v>7.49874336153154</v>
      </c>
      <c r="I127" s="19">
        <f>C97*'[1]%Distribucion'!$D$17/0.9243</f>
        <v>8.4969675234743978</v>
      </c>
      <c r="J127" s="19">
        <f>C97*'[1]%Distribucion'!$D$18/0.9243</f>
        <v>10.106123128748708</v>
      </c>
      <c r="K127" s="19">
        <f>C97*'[1]%Distribucion'!$D$19/0.9243</f>
        <v>8.2472484810027353</v>
      </c>
      <c r="L127" s="19">
        <f>C97*'[1]%Distribucion'!$D$20/0.9243</f>
        <v>8.1318430749518633</v>
      </c>
      <c r="M127" s="19">
        <f>C97*'[1]%Distribucion'!$D$21/0.9243</f>
        <v>8.2439884412837845</v>
      </c>
      <c r="N127" s="19">
        <f>C97*'[1]%Distribucion'!$D$22/0.9243</f>
        <v>7.0801542616182074</v>
      </c>
      <c r="O127" s="19">
        <f>C97*'[1]%Distribucion'!$D$23/0.9243</f>
        <v>6.2455840935667011</v>
      </c>
      <c r="P127" s="20">
        <f>C97*'[1]%Distribucion'!$D$24/0.9243</f>
        <v>4.8528951256307504</v>
      </c>
      <c r="S127" s="34" t="s">
        <v>31</v>
      </c>
      <c r="T127" s="18">
        <f>T97*'[1]%Distribucion'!$D$11/0.9243</f>
        <v>34.317310358162203</v>
      </c>
      <c r="U127" s="19">
        <f>T97*'[1]%Distribucion'!$D$12/0.9243</f>
        <v>38.546294934667287</v>
      </c>
      <c r="V127" s="19">
        <f>T97*'[1]%Distribucion'!$D$13/0.9243</f>
        <v>32.781055326319027</v>
      </c>
      <c r="W127" s="19">
        <f>T97*'[1]%Distribucion'!$D$14/0.9243</f>
        <v>32.092881603876265</v>
      </c>
      <c r="X127" s="19">
        <f>T97*'[1]%Distribucion'!$D$15/0.9243</f>
        <v>31.818754311948858</v>
      </c>
      <c r="Y127" s="19">
        <f>T97*'[1]%Distribucion'!$D$16/0.9243</f>
        <v>32.841020671428147</v>
      </c>
      <c r="Z127" s="19">
        <f>T97*'[1]%Distribucion'!$D$17/0.9243</f>
        <v>37.21277987914543</v>
      </c>
      <c r="AA127" s="19">
        <f>T97*'[1]%Distribucion'!$D$18/0.9243</f>
        <v>44.260135675779175</v>
      </c>
      <c r="AB127" s="19">
        <f>T97*'[1]%Distribucion'!$D$19/0.9243</f>
        <v>36.119126204060045</v>
      </c>
      <c r="AC127" s="19">
        <f>T97*'[1]%Distribucion'!$D$20/0.9243</f>
        <v>35.613704009568899</v>
      </c>
      <c r="AD127" s="19">
        <f>T97*'[1]%Distribucion'!$D$21/0.9243</f>
        <v>36.104848740938827</v>
      </c>
      <c r="AE127" s="19">
        <f>T97*'[1]%Distribucion'!$D$22/0.9243</f>
        <v>31.007794406663617</v>
      </c>
      <c r="AF127" s="19">
        <f>T97*'[1]%Distribucion'!$D$23/0.9243</f>
        <v>27.352763847631529</v>
      </c>
      <c r="AG127" s="20">
        <f>T97*'[1]%Distribucion'!$D$24/0.9243</f>
        <v>21.253431602246735</v>
      </c>
    </row>
    <row r="128" spans="2:33" x14ac:dyDescent="0.3">
      <c r="B128" s="33" t="s">
        <v>43</v>
      </c>
      <c r="C128" s="18">
        <f>C98*'[1]%Distribucion'!$D$11/0.9243</f>
        <v>2.3481952642072019</v>
      </c>
      <c r="D128" s="19">
        <f>C98*'[1]%Distribucion'!$D$12/0.9243</f>
        <v>2.6375676378376611</v>
      </c>
      <c r="E128" s="19">
        <f>C98*'[1]%Distribucion'!$D$13/0.9243</f>
        <v>2.2430755228073451</v>
      </c>
      <c r="F128" s="19">
        <f>C98*'[1]%Distribucion'!$D$14/0.9243</f>
        <v>2.195986568016703</v>
      </c>
      <c r="G128" s="19">
        <f>C98*'[1]%Distribucion'!$D$15/0.9243</f>
        <v>2.1772291420420071</v>
      </c>
      <c r="H128" s="19">
        <f>C98*'[1]%Distribucion'!$D$16/0.9243</f>
        <v>2.2471787097393094</v>
      </c>
      <c r="I128" s="19">
        <f>C98*'[1]%Distribucion'!$D$17/0.9243</f>
        <v>2.5463205760649235</v>
      </c>
      <c r="J128" s="19">
        <f>C98*'[1]%Distribucion'!$D$18/0.9243</f>
        <v>3.0285427354977221</v>
      </c>
      <c r="K128" s="19">
        <f>C98*'[1]%Distribucion'!$D$19/0.9243</f>
        <v>2.4714862620200435</v>
      </c>
      <c r="L128" s="19">
        <f>C98*'[1]%Distribucion'!$D$20/0.9243</f>
        <v>2.4369022578791997</v>
      </c>
      <c r="M128" s="19">
        <f>C98*'[1]%Distribucion'!$D$21/0.9243</f>
        <v>2.4705093127505289</v>
      </c>
      <c r="N128" s="19">
        <f>C98*'[1]%Distribucion'!$D$22/0.9243</f>
        <v>2.1217384235335333</v>
      </c>
      <c r="O128" s="19">
        <f>C98*'[1]%Distribucion'!$D$23/0.9243</f>
        <v>1.8716394105375922</v>
      </c>
      <c r="P128" s="20">
        <f>C98*'[1]%Distribucion'!$D$24/0.9243</f>
        <v>1.454286682600616</v>
      </c>
      <c r="S128" s="33" t="s">
        <v>30</v>
      </c>
      <c r="T128" s="18">
        <f>T98*'[1]%Distribucion'!$D$11/0.9243</f>
        <v>104.84719107484524</v>
      </c>
      <c r="U128" s="19">
        <f>T98*'[1]%Distribucion'!$D$12/0.9243</f>
        <v>117.76770114156564</v>
      </c>
      <c r="V128" s="19">
        <f>T98*'[1]%Distribucion'!$D$13/0.9243</f>
        <v>100.15358242130333</v>
      </c>
      <c r="W128" s="19">
        <f>T98*'[1]%Distribucion'!$D$14/0.9243</f>
        <v>98.051055124828224</v>
      </c>
      <c r="X128" s="19">
        <f>T98*'[1]%Distribucion'!$D$15/0.9243</f>
        <v>97.213533878099554</v>
      </c>
      <c r="Y128" s="19">
        <f>T98*'[1]%Distribucion'!$D$16/0.9243</f>
        <v>100.33679019402521</v>
      </c>
      <c r="Z128" s="19">
        <f>T98*'[1]%Distribucion'!$D$17/0.9243</f>
        <v>113.6935092434168</v>
      </c>
      <c r="AA128" s="19">
        <f>T98*'[1]%Distribucion'!$D$18/0.9243</f>
        <v>135.22478462806635</v>
      </c>
      <c r="AB128" s="19">
        <f>T98*'[1]%Distribucion'!$D$19/0.9243</f>
        <v>110.35214843615555</v>
      </c>
      <c r="AC128" s="19">
        <f>T98*'[1]%Distribucion'!$D$20/0.9243</f>
        <v>108.80796863749958</v>
      </c>
      <c r="AD128" s="19">
        <f>T98*'[1]%Distribucion'!$D$21/0.9243</f>
        <v>110.30852753788844</v>
      </c>
      <c r="AE128" s="19">
        <f>T98*'[1]%Distribucion'!$D$22/0.9243</f>
        <v>94.735866856527252</v>
      </c>
      <c r="AF128" s="19">
        <f>T98*'[1]%Distribucion'!$D$23/0.9243</f>
        <v>83.568916900144998</v>
      </c>
      <c r="AG128" s="20">
        <f>T98*'[1]%Distribucion'!$D$24/0.9243</f>
        <v>64.934069160432117</v>
      </c>
    </row>
    <row r="129" spans="2:33" ht="16.5" thickBot="1" x14ac:dyDescent="0.35">
      <c r="B129" s="34" t="s">
        <v>44</v>
      </c>
      <c r="C129" s="18">
        <f>C99*'[1]%Distribucion'!$D$11/0.9243</f>
        <v>10.052809928064949</v>
      </c>
      <c r="D129" s="19">
        <f>C99*'[1]%Distribucion'!$D$12/0.9243</f>
        <v>11.291635980940983</v>
      </c>
      <c r="E129" s="19">
        <f>C99*'[1]%Distribucion'!$D$13/0.9243</f>
        <v>9.602783988532666</v>
      </c>
      <c r="F129" s="19">
        <f>C99*'[1]%Distribucion'!$D$14/0.9243</f>
        <v>9.401192443128803</v>
      </c>
      <c r="G129" s="19">
        <f>C99*'[1]%Distribucion'!$D$15/0.9243</f>
        <v>9.3208904167438611</v>
      </c>
      <c r="H129" s="19">
        <f>C99*'[1]%Distribucion'!$D$16/0.9243</f>
        <v>9.6203500568043747</v>
      </c>
      <c r="I129" s="19">
        <f>C99*'[1]%Distribucion'!$D$17/0.9243</f>
        <v>10.9010000817559</v>
      </c>
      <c r="J129" s="19">
        <f>C99*'[1]%Distribucion'!$D$18/0.9243</f>
        <v>12.965431343402122</v>
      </c>
      <c r="K129" s="19">
        <f>C99*'[1]%Distribucion'!$D$19/0.9243</f>
        <v>10.58062845565764</v>
      </c>
      <c r="L129" s="19">
        <f>C99*'[1]%Distribucion'!$D$20/0.9243</f>
        <v>10.432571594510405</v>
      </c>
      <c r="M129" s="19">
        <f>C99*'[1]%Distribucion'!$D$21/0.9243</f>
        <v>10.57644605845009</v>
      </c>
      <c r="N129" s="19">
        <f>C99*'[1]%Distribucion'!$D$22/0.9243</f>
        <v>9.0833302553550741</v>
      </c>
      <c r="O129" s="19">
        <f>C99*'[1]%Distribucion'!$D$23/0.9243</f>
        <v>8.0126365702225115</v>
      </c>
      <c r="P129" s="20">
        <f>C99*'[1]%Distribucion'!$D$24/0.9243</f>
        <v>6.2259164831575484</v>
      </c>
      <c r="S129" s="34" t="s">
        <v>29</v>
      </c>
      <c r="T129" s="18">
        <f>T99*'[1]%Distribucion'!$D$11/0.9243</f>
        <v>108.89324520504513</v>
      </c>
      <c r="U129" s="19">
        <f>T99*'[1]%Distribucion'!$D$12/0.9243</f>
        <v>122.31235788175272</v>
      </c>
      <c r="V129" s="19">
        <f>T99*'[1]%Distribucion'!$D$13/0.9243</f>
        <v>104.0185101476051</v>
      </c>
      <c r="W129" s="19">
        <f>T99*'[1]%Distribucion'!$D$14/0.9243</f>
        <v>101.83484630217193</v>
      </c>
      <c r="X129" s="19">
        <f>T99*'[1]%Distribucion'!$D$15/0.9243</f>
        <v>100.96500510233132</v>
      </c>
      <c r="Y129" s="19">
        <f>T99*'[1]%Distribucion'!$D$16/0.9243</f>
        <v>104.20878791007023</v>
      </c>
      <c r="Z129" s="19">
        <f>T99*'[1]%Distribucion'!$D$17/0.9243</f>
        <v>118.08094287836145</v>
      </c>
      <c r="AA129" s="19">
        <f>T99*'[1]%Distribucion'!$D$18/0.9243</f>
        <v>140.44311039093023</v>
      </c>
      <c r="AB129" s="19">
        <f>T99*'[1]%Distribucion'!$D$19/0.9243</f>
        <v>114.61063892483072</v>
      </c>
      <c r="AC129" s="19">
        <f>T99*'[1]%Distribucion'!$D$20/0.9243</f>
        <v>113.00686921262464</v>
      </c>
      <c r="AD129" s="19">
        <f>T99*'[1]%Distribucion'!$D$21/0.9243</f>
        <v>114.56533469567236</v>
      </c>
      <c r="AE129" s="19">
        <f>T99*'[1]%Distribucion'!$D$22/0.9243</f>
        <v>98.391724886136217</v>
      </c>
      <c r="AF129" s="19">
        <f>T99*'[1]%Distribucion'!$D$23/0.9243</f>
        <v>86.793842221594872</v>
      </c>
      <c r="AG129" s="20">
        <f>T99*'[1]%Distribucion'!$D$24/0.9243</f>
        <v>67.439875525141531</v>
      </c>
    </row>
    <row r="130" spans="2:33" x14ac:dyDescent="0.3">
      <c r="B130" s="33" t="s">
        <v>45</v>
      </c>
      <c r="C130" s="18">
        <f>C100*'[1]%Distribucion'!$D$11/0.9243</f>
        <v>8.8689914270226584</v>
      </c>
      <c r="D130" s="19">
        <f>C100*'[1]%Distribucion'!$D$12/0.9243</f>
        <v>9.9619333727224895</v>
      </c>
      <c r="E130" s="19">
        <f>C100*'[1]%Distribucion'!$D$13/0.9243</f>
        <v>8.471960524398412</v>
      </c>
      <c r="F130" s="19">
        <f>C100*'[1]%Distribucion'!$D$14/0.9243</f>
        <v>8.2941083914384794</v>
      </c>
      <c r="G130" s="19">
        <f>C100*'[1]%Distribucion'!$D$15/0.9243</f>
        <v>8.2232627285166817</v>
      </c>
      <c r="H130" s="19">
        <f>C100*'[1]%Distribucion'!$D$16/0.9243</f>
        <v>8.4874580131625557</v>
      </c>
      <c r="I130" s="19">
        <f>C100*'[1]%Distribucion'!$D$17/0.9243</f>
        <v>9.6172987416341549</v>
      </c>
      <c r="J130" s="19">
        <f>C100*'[1]%Distribucion'!$D$18/0.9243</f>
        <v>11.438622659248727</v>
      </c>
      <c r="K130" s="19">
        <f>C100*'[1]%Distribucion'!$D$19/0.9243</f>
        <v>9.3346540656023969</v>
      </c>
      <c r="L130" s="19">
        <f>C100*'[1]%Distribucion'!$D$20/0.9243</f>
        <v>9.2040323745903319</v>
      </c>
      <c r="M130" s="19">
        <f>C100*'[1]%Distribucion'!$D$21/0.9243</f>
        <v>9.33096418732522</v>
      </c>
      <c r="N130" s="19">
        <f>C100*'[1]%Distribucion'!$D$22/0.9243</f>
        <v>8.0136776423730272</v>
      </c>
      <c r="O130" s="19">
        <f>C100*'[1]%Distribucion'!$D$23/0.9243</f>
        <v>7.0690688034157141</v>
      </c>
      <c r="P130" s="20">
        <f>C100*'[1]%Distribucion'!$D$24/0.9243</f>
        <v>5.4927528034056952</v>
      </c>
      <c r="S130" s="33" t="s">
        <v>28</v>
      </c>
      <c r="T130" s="18">
        <f>T100*'[1]%Distribucion'!$D$11/0.9243</f>
        <v>67.458578327952708</v>
      </c>
      <c r="U130" s="19">
        <f>T100*'[1]%Distribucion'!$D$12/0.9243</f>
        <v>75.771621638295358</v>
      </c>
      <c r="V130" s="19">
        <f>T100*'[1]%Distribucion'!$D$13/0.9243</f>
        <v>64.438715194283333</v>
      </c>
      <c r="W130" s="19">
        <f>T100*'[1]%Distribucion'!$D$14/0.9243</f>
        <v>63.085951225483484</v>
      </c>
      <c r="X130" s="19">
        <f>T100*'[1]%Distribucion'!$D$15/0.9243</f>
        <v>62.547090889364036</v>
      </c>
      <c r="Y130" s="19">
        <f>T100*'[1]%Distribucion'!$D$16/0.9243</f>
        <v>64.556590892809453</v>
      </c>
      <c r="Z130" s="19">
        <f>T100*'[1]%Distribucion'!$D$17/0.9243</f>
        <v>73.150290628214321</v>
      </c>
      <c r="AA130" s="19">
        <f>T100*'[1]%Distribucion'!$D$18/0.9243</f>
        <v>87.003491769285006</v>
      </c>
      <c r="AB130" s="19">
        <f>T100*'[1]%Distribucion'!$D$19/0.9243</f>
        <v>71.000462412237781</v>
      </c>
      <c r="AC130" s="19">
        <f>T100*'[1]%Distribucion'!$D$20/0.9243</f>
        <v>70.006938667517588</v>
      </c>
      <c r="AD130" s="19">
        <f>T100*'[1]%Distribucion'!$D$21/0.9243</f>
        <v>70.972396769731589</v>
      </c>
      <c r="AE130" s="19">
        <f>T100*'[1]%Distribucion'!$D$22/0.9243</f>
        <v>60.952962395010687</v>
      </c>
      <c r="AF130" s="19">
        <f>T100*'[1]%Distribucion'!$D$23/0.9243</f>
        <v>53.768157913418129</v>
      </c>
      <c r="AG130" s="20">
        <f>T100*'[1]%Distribucion'!$D$24/0.9243</f>
        <v>41.778515434760529</v>
      </c>
    </row>
    <row r="131" spans="2:33" ht="16.5" thickBot="1" x14ac:dyDescent="0.35">
      <c r="B131" s="34" t="s">
        <v>46</v>
      </c>
      <c r="C131" s="18">
        <f>C101*'[1]%Distribucion'!$D$11/0.9243</f>
        <v>11.688924420771839</v>
      </c>
      <c r="D131" s="19">
        <f>C101*'[1]%Distribucion'!$D$12/0.9243</f>
        <v>13.129371838575388</v>
      </c>
      <c r="E131" s="19">
        <f>C101*'[1]%Distribucion'!$D$13/0.9243</f>
        <v>11.165655878720312</v>
      </c>
      <c r="F131" s="19">
        <f>C101*'[1]%Distribucion'!$D$14/0.9243</f>
        <v>10.931254914715817</v>
      </c>
      <c r="G131" s="19">
        <f>C101*'[1]%Distribucion'!$D$15/0.9243</f>
        <v>10.83788357635718</v>
      </c>
      <c r="H131" s="19">
        <f>C101*'[1]%Distribucion'!$D$16/0.9243</f>
        <v>11.186080858986262</v>
      </c>
      <c r="I131" s="19">
        <f>C101*'[1]%Distribucion'!$D$17/0.9243</f>
        <v>12.675159182184936</v>
      </c>
      <c r="J131" s="19">
        <f>C101*'[1]%Distribucion'!$D$18/0.9243</f>
        <v>15.075580672488224</v>
      </c>
      <c r="K131" s="19">
        <f>C101*'[1]%Distribucion'!$D$19/0.9243</f>
        <v>12.302646446858292</v>
      </c>
      <c r="L131" s="19">
        <f>C101*'[1]%Distribucion'!$D$20/0.9243</f>
        <v>12.130493041759557</v>
      </c>
      <c r="M131" s="19">
        <f>C101*'[1]%Distribucion'!$D$21/0.9243</f>
        <v>12.297783356318782</v>
      </c>
      <c r="N131" s="19">
        <f>C101*'[1]%Distribucion'!$D$22/0.9243</f>
        <v>10.561660033712879</v>
      </c>
      <c r="O131" s="19">
        <f>C101*'[1]%Distribucion'!$D$23/0.9243</f>
        <v>9.3167088555977227</v>
      </c>
      <c r="P131" s="20">
        <f>C101*'[1]%Distribucion'!$D$24/0.9243</f>
        <v>7.2391965771180553</v>
      </c>
      <c r="S131" s="34" t="s">
        <v>27</v>
      </c>
      <c r="T131" s="18">
        <f>T101*'[1]%Distribucion'!$D$11/0.9243</f>
        <v>3.9537280823456808</v>
      </c>
      <c r="U131" s="19">
        <f>T101*'[1]%Distribucion'!$D$12/0.9243</f>
        <v>4.4409531855204145</v>
      </c>
      <c r="V131" s="19">
        <f>T101*'[1]%Distribucion'!$D$13/0.9243</f>
        <v>3.7767347632990855</v>
      </c>
      <c r="W131" s="19">
        <f>T101*'[1]%Distribucion'!$D$14/0.9243</f>
        <v>3.6974496519789568</v>
      </c>
      <c r="X131" s="19">
        <f>T101*'[1]%Distribucion'!$D$15/0.9243</f>
        <v>3.6658672009966646</v>
      </c>
      <c r="Y131" s="19">
        <f>T101*'[1]%Distribucion'!$D$16/0.9243</f>
        <v>3.7836434244514616</v>
      </c>
      <c r="Z131" s="19">
        <f>T101*'[1]%Distribucion'!$D$17/0.9243</f>
        <v>4.2873177208461399</v>
      </c>
      <c r="AA131" s="19">
        <f>T101*'[1]%Distribucion'!$D$18/0.9243</f>
        <v>5.0992498981825634</v>
      </c>
      <c r="AB131" s="19">
        <f>T101*'[1]%Distribucion'!$D$19/0.9243</f>
        <v>4.1613169007813706</v>
      </c>
      <c r="AC131" s="19">
        <f>T101*'[1]%Distribucion'!$D$20/0.9243</f>
        <v>4.10308675678277</v>
      </c>
      <c r="AD131" s="19">
        <f>T101*'[1]%Distribucion'!$D$21/0.9243</f>
        <v>4.1596719814593754</v>
      </c>
      <c r="AE131" s="19">
        <f>T101*'[1]%Distribucion'!$D$22/0.9243</f>
        <v>3.5724357835073843</v>
      </c>
      <c r="AF131" s="19">
        <f>T101*'[1]%Distribucion'!$D$23/0.9243</f>
        <v>3.1513364370768242</v>
      </c>
      <c r="AG131" s="20">
        <f>T101*'[1]%Distribucion'!$D$24/0.9243</f>
        <v>2.4486269027208269</v>
      </c>
    </row>
    <row r="132" spans="2:33" x14ac:dyDescent="0.3">
      <c r="B132" s="33" t="s">
        <v>47</v>
      </c>
      <c r="C132" s="18">
        <f>C102*'[1]%Distribucion'!$D$11/0.9243</f>
        <v>17.370292133197566</v>
      </c>
      <c r="D132" s="19">
        <f>C102*'[1]%Distribucion'!$D$12/0.9243</f>
        <v>19.510864828260438</v>
      </c>
      <c r="E132" s="19">
        <f>C102*'[1]%Distribucion'!$D$13/0.9243</f>
        <v>16.592690438434687</v>
      </c>
      <c r="F132" s="19">
        <f>C102*'[1]%Distribucion'!$D$14/0.9243</f>
        <v>16.244359567732356</v>
      </c>
      <c r="G132" s="19">
        <f>C102*'[1]%Distribucion'!$D$15/0.9243</f>
        <v>16.10560536197541</v>
      </c>
      <c r="H132" s="19">
        <f>C102*'[1]%Distribucion'!$D$16/0.9243</f>
        <v>16.623042920944016</v>
      </c>
      <c r="I132" s="19">
        <f>C102*'[1]%Distribucion'!$D$17/0.9243</f>
        <v>18.835883431505298</v>
      </c>
      <c r="J132" s="19">
        <f>C102*'[1]%Distribucion'!$D$18/0.9243</f>
        <v>22.403022804506762</v>
      </c>
      <c r="K132" s="19">
        <f>C102*'[1]%Distribucion'!$D$19/0.9243</f>
        <v>18.282311964787485</v>
      </c>
      <c r="L132" s="19">
        <f>C102*'[1]%Distribucion'!$D$20/0.9243</f>
        <v>18.026483897923118</v>
      </c>
      <c r="M132" s="19">
        <f>C102*'[1]%Distribucion'!$D$21/0.9243</f>
        <v>18.275085183237646</v>
      </c>
      <c r="N132" s="19">
        <f>C102*'[1]%Distribucion'!$D$22/0.9243</f>
        <v>15.695124169944448</v>
      </c>
      <c r="O132" s="19">
        <f>C102*'[1]%Distribucion'!$D$23/0.9243</f>
        <v>13.84506809318518</v>
      </c>
      <c r="P132" s="20">
        <f>C102*'[1]%Distribucion'!$D$24/0.9243</f>
        <v>10.75778701509315</v>
      </c>
      <c r="S132" s="33" t="s">
        <v>26</v>
      </c>
      <c r="T132" s="18">
        <f>T102*'[1]%Distribucion'!$D$11/0.9243</f>
        <v>6.8911648370716785</v>
      </c>
      <c r="U132" s="19">
        <f>T102*'[1]%Distribucion'!$D$12/0.9243</f>
        <v>7.7403756145473936</v>
      </c>
      <c r="V132" s="19">
        <f>T102*'[1]%Distribucion'!$D$13/0.9243</f>
        <v>6.5826736836064947</v>
      </c>
      <c r="W132" s="19">
        <f>T102*'[1]%Distribucion'!$D$14/0.9243</f>
        <v>6.4444834085412372</v>
      </c>
      <c r="X132" s="19">
        <f>T102*'[1]%Distribucion'!$D$15/0.9243</f>
        <v>6.3894366599675241</v>
      </c>
      <c r="Y132" s="19">
        <f>T102*'[1]%Distribucion'!$D$16/0.9243</f>
        <v>6.5947151598569951</v>
      </c>
      <c r="Z132" s="19">
        <f>T102*'[1]%Distribucion'!$D$17/0.9243</f>
        <v>7.47259611888152</v>
      </c>
      <c r="AA132" s="19">
        <f>T102*'[1]%Distribucion'!$D$18/0.9243</f>
        <v>8.8877562801307217</v>
      </c>
      <c r="AB132" s="19">
        <f>T102*'[1]%Distribucion'!$D$19/0.9243</f>
        <v>7.2529825282176441</v>
      </c>
      <c r="AC132" s="19">
        <f>T102*'[1]%Distribucion'!$D$20/0.9243</f>
        <v>7.1514900855348618</v>
      </c>
      <c r="AD132" s="19">
        <f>T102*'[1]%Distribucion'!$D$21/0.9243</f>
        <v>7.2501155100627637</v>
      </c>
      <c r="AE132" s="19">
        <f>T102*'[1]%Distribucion'!$D$22/0.9243</f>
        <v>6.2265900287702909</v>
      </c>
      <c r="AF132" s="19">
        <f>T102*'[1]%Distribucion'!$D$23/0.9243</f>
        <v>5.4926333811207861</v>
      </c>
      <c r="AG132" s="20">
        <f>T102*'[1]%Distribucion'!$D$24/0.9243</f>
        <v>4.2678432253556746</v>
      </c>
    </row>
    <row r="133" spans="2:33" ht="16.5" thickBot="1" x14ac:dyDescent="0.35">
      <c r="B133" s="34" t="s">
        <v>48</v>
      </c>
      <c r="C133" s="18">
        <f>C103*'[1]%Distribucion'!$D$11/0.9243</f>
        <v>6.9801678345299543</v>
      </c>
      <c r="D133" s="19">
        <f>C103*'[1]%Distribucion'!$D$12/0.9243</f>
        <v>7.8403466132734101</v>
      </c>
      <c r="E133" s="19">
        <f>C103*'[1]%Distribucion'!$D$13/0.9243</f>
        <v>6.6676923564989075</v>
      </c>
      <c r="F133" s="19">
        <f>C103*'[1]%Distribucion'!$D$14/0.9243</f>
        <v>6.5277172817675275</v>
      </c>
      <c r="G133" s="19">
        <f>C103*'[1]%Distribucion'!$D$15/0.9243</f>
        <v>6.4719595756504633</v>
      </c>
      <c r="H133" s="19">
        <f>C103*'[1]%Distribucion'!$D$16/0.9243</f>
        <v>6.6798893547120137</v>
      </c>
      <c r="I133" s="19">
        <f>C103*'[1]%Distribucion'!$D$17/0.9243</f>
        <v>7.5691086053914427</v>
      </c>
      <c r="J133" s="19">
        <f>C103*'[1]%Distribucion'!$D$18/0.9243</f>
        <v>9.0025463001509625</v>
      </c>
      <c r="K133" s="19">
        <f>C103*'[1]%Distribucion'!$D$19/0.9243</f>
        <v>7.3466585903619048</v>
      </c>
      <c r="L133" s="19">
        <f>C103*'[1]%Distribucion'!$D$20/0.9243</f>
        <v>7.2438553197085689</v>
      </c>
      <c r="M133" s="19">
        <f>C103*'[1]%Distribucion'!$D$21/0.9243</f>
        <v>7.3437545431683082</v>
      </c>
      <c r="N133" s="19">
        <f>C103*'[1]%Distribucion'!$D$22/0.9243</f>
        <v>6.3070096950541492</v>
      </c>
      <c r="O133" s="19">
        <f>C103*'[1]%Distribucion'!$D$23/0.9243</f>
        <v>5.563573613493296</v>
      </c>
      <c r="P133" s="20">
        <f>C103*'[1]%Distribucion'!$D$24/0.9243</f>
        <v>4.3229646523886212</v>
      </c>
      <c r="S133" s="34" t="s">
        <v>50</v>
      </c>
      <c r="T133" s="18">
        <f>T103*'[1]%Distribucion'!$D$11/0.9243</f>
        <v>33.216014760686022</v>
      </c>
      <c r="U133" s="19">
        <f>T103*'[1]%Distribucion'!$D$12/0.9243</f>
        <v>37.309284677525426</v>
      </c>
      <c r="V133" s="19">
        <f>T103*'[1]%Distribucion'!$D$13/0.9243</f>
        <v>31.729060530260899</v>
      </c>
      <c r="W133" s="19">
        <f>T103*'[1]%Distribucion'!$D$14/0.9243</f>
        <v>31.062971367561172</v>
      </c>
      <c r="X133" s="19">
        <f>T103*'[1]%Distribucion'!$D$15/0.9243</f>
        <v>30.797641244660035</v>
      </c>
      <c r="Y133" s="19">
        <f>T103*'[1]%Distribucion'!$D$16/0.9243</f>
        <v>31.787101494645523</v>
      </c>
      <c r="Z133" s="19">
        <f>T103*'[1]%Distribucion'!$D$17/0.9243</f>
        <v>36.01856418382927</v>
      </c>
      <c r="AA133" s="19">
        <f>T103*'[1]%Distribucion'!$D$18/0.9243</f>
        <v>42.839759426745985</v>
      </c>
      <c r="AB133" s="19">
        <f>T103*'[1]%Distribucion'!$D$19/0.9243</f>
        <v>34.960007547671616</v>
      </c>
      <c r="AC133" s="19">
        <f>T103*'[1]%Distribucion'!$D$20/0.9243</f>
        <v>34.470805133572647</v>
      </c>
      <c r="AD133" s="19">
        <f>T103*'[1]%Distribucion'!$D$21/0.9243</f>
        <v>34.946188270437176</v>
      </c>
      <c r="AE133" s="19">
        <f>T103*'[1]%Distribucion'!$D$22/0.9243</f>
        <v>30.012706297744174</v>
      </c>
      <c r="AF133" s="19">
        <f>T103*'[1]%Distribucion'!$D$23/0.9243</f>
        <v>26.474971325729022</v>
      </c>
      <c r="AG133" s="20">
        <f>T103*'[1]%Distribucion'!$D$24/0.9243</f>
        <v>20.571376091178735</v>
      </c>
    </row>
    <row r="134" spans="2:33" x14ac:dyDescent="0.3">
      <c r="B134" s="33" t="s">
        <v>49</v>
      </c>
      <c r="C134" s="18">
        <f>C104*'[1]%Distribucion'!$D$11/0.9243</f>
        <v>54.350950205058417</v>
      </c>
      <c r="D134" s="19">
        <f>C104*'[1]%Distribucion'!$D$12/0.9243</f>
        <v>61.048716659850527</v>
      </c>
      <c r="E134" s="19">
        <f>C104*'[1]%Distribucion'!$D$13/0.9243</f>
        <v>51.91786556449248</v>
      </c>
      <c r="F134" s="19">
        <f>C104*'[1]%Distribucion'!$D$14/0.9243</f>
        <v>50.827952184610716</v>
      </c>
      <c r="G134" s="19">
        <f>C104*'[1]%Distribucion'!$D$15/0.9243</f>
        <v>50.393795817520875</v>
      </c>
      <c r="H134" s="19">
        <f>C104*'[1]%Distribucion'!$D$16/0.9243</f>
        <v>52.01283726979338</v>
      </c>
      <c r="I134" s="19">
        <f>C104*'[1]%Distribucion'!$D$17/0.9243</f>
        <v>58.936726832444769</v>
      </c>
      <c r="J134" s="19">
        <f>C104*'[1]%Distribucion'!$D$18/0.9243</f>
        <v>70.098163436379224</v>
      </c>
      <c r="K134" s="19">
        <f>C104*'[1]%Distribucion'!$D$19/0.9243</f>
        <v>57.204623826242624</v>
      </c>
      <c r="L134" s="19">
        <f>C104*'[1]%Distribucion'!$D$20/0.9243</f>
        <v>56.404148024420756</v>
      </c>
      <c r="M134" s="19">
        <f>C104*'[1]%Distribucion'!$D$21/0.9243</f>
        <v>57.182011515456701</v>
      </c>
      <c r="N134" s="19">
        <f>C104*'[1]%Distribucion'!$D$22/0.9243</f>
        <v>49.109416564880128</v>
      </c>
      <c r="O134" s="19">
        <f>C104*'[1]%Distribucion'!$D$23/0.9243</f>
        <v>43.320665003682358</v>
      </c>
      <c r="P134" s="20">
        <f>C104*'[1]%Distribucion'!$D$24/0.9243</f>
        <v>33.660685835933585</v>
      </c>
      <c r="S134" s="34" t="s">
        <v>49</v>
      </c>
      <c r="T134" s="18">
        <f>T104*'[1]%Distribucion'!$D$11/0.9243</f>
        <v>27.262919965051619</v>
      </c>
      <c r="U134" s="19">
        <f>T104*'[1]%Distribucion'!$D$12/0.9243</f>
        <v>30.62257918191311</v>
      </c>
      <c r="V134" s="19">
        <f>T104*'[1]%Distribucion'!$D$13/0.9243</f>
        <v>26.04246307195811</v>
      </c>
      <c r="W134" s="19">
        <f>T104*'[1]%Distribucion'!$D$14/0.9243</f>
        <v>25.495752828025889</v>
      </c>
      <c r="X134" s="19">
        <f>T104*'[1]%Distribucion'!$D$15/0.9243</f>
        <v>25.27797613334749</v>
      </c>
      <c r="Y134" s="19">
        <f>T104*'[1]%Distribucion'!$D$16/0.9243</f>
        <v>26.090101723919005</v>
      </c>
      <c r="Z134" s="19">
        <f>T104*'[1]%Distribucion'!$D$17/0.9243</f>
        <v>29.563186302592168</v>
      </c>
      <c r="AA134" s="19">
        <f>T104*'[1]%Distribucion'!$D$18/0.9243</f>
        <v>35.161862161615922</v>
      </c>
      <c r="AB134" s="19">
        <f>T104*'[1]%Distribucion'!$D$19/0.9243</f>
        <v>28.694348031114817</v>
      </c>
      <c r="AC134" s="19">
        <f>T104*'[1]%Distribucion'!$D$20/0.9243</f>
        <v>28.29282225030153</v>
      </c>
      <c r="AD134" s="19">
        <f>T104*'[1]%Distribucion'!$D$21/0.9243</f>
        <v>28.683005494933653</v>
      </c>
      <c r="AE134" s="19">
        <f>T104*'[1]%Distribucion'!$D$22/0.9243</f>
        <v>24.633720078257241</v>
      </c>
      <c r="AF134" s="19">
        <f>T104*'[1]%Distribucion'!$D$23/0.9243</f>
        <v>21.730030815878632</v>
      </c>
      <c r="AG134" s="20">
        <f>T104*'[1]%Distribucion'!$D$24/0.9243</f>
        <v>16.884499359284341</v>
      </c>
    </row>
    <row r="135" spans="2:33" x14ac:dyDescent="0.3">
      <c r="B135" s="34" t="s">
        <v>50</v>
      </c>
      <c r="C135" s="18">
        <f>C105*'[1]%Distribucion'!$D$11/0.9243</f>
        <v>67.404626085547136</v>
      </c>
      <c r="D135" s="19">
        <f>C105*'[1]%Distribucion'!$D$12/0.9243</f>
        <v>75.711020762922345</v>
      </c>
      <c r="E135" s="19">
        <f>C105*'[1]%Distribucion'!$D$13/0.9243</f>
        <v>64.387178187891593</v>
      </c>
      <c r="F135" s="19">
        <f>C105*'[1]%Distribucion'!$D$14/0.9243</f>
        <v>63.035496137083058</v>
      </c>
      <c r="G135" s="19">
        <f>C105*'[1]%Distribucion'!$D$15/0.9243</f>
        <v>62.497066772445635</v>
      </c>
      <c r="H135" s="19">
        <f>C105*'[1]%Distribucion'!$D$16/0.9243</f>
        <v>64.504959611406022</v>
      </c>
      <c r="I135" s="19">
        <f>C105*'[1]%Distribucion'!$D$17/0.9243</f>
        <v>73.091786249529889</v>
      </c>
      <c r="J135" s="19">
        <f>C105*'[1]%Distribucion'!$D$18/0.9243</f>
        <v>86.933907832083591</v>
      </c>
      <c r="K135" s="19">
        <f>C105*'[1]%Distribucion'!$D$19/0.9243</f>
        <v>70.94367743019518</v>
      </c>
      <c r="L135" s="19">
        <f>C105*'[1]%Distribucion'!$D$20/0.9243</f>
        <v>69.950948289144947</v>
      </c>
      <c r="M135" s="19">
        <f>C105*'[1]%Distribucion'!$D$21/0.9243</f>
        <v>70.915634234120319</v>
      </c>
      <c r="N135" s="19">
        <f>C105*'[1]%Distribucion'!$D$22/0.9243</f>
        <v>60.904213235393271</v>
      </c>
      <c r="O135" s="19">
        <f>C105*'[1]%Distribucion'!$D$23/0.9243</f>
        <v>53.725155040227662</v>
      </c>
      <c r="P135" s="20">
        <f>C105*'[1]%Distribucion'!$D$24/0.9243</f>
        <v>41.745101677045042</v>
      </c>
      <c r="S135" s="34" t="s">
        <v>48</v>
      </c>
      <c r="T135" s="18">
        <f>T105*'[1]%Distribucion'!$D$11/0.9243</f>
        <v>13.159614494119108</v>
      </c>
      <c r="U135" s="19">
        <f>T105*'[1]%Distribucion'!$D$12/0.9243</f>
        <v>14.781297724755683</v>
      </c>
      <c r="V135" s="19">
        <f>T105*'[1]%Distribucion'!$D$13/0.9243</f>
        <v>12.570508769552948</v>
      </c>
      <c r="W135" s="19">
        <f>T105*'[1]%Distribucion'!$D$14/0.9243</f>
        <v>12.306615684756583</v>
      </c>
      <c r="X135" s="19">
        <f>T105*'[1]%Distribucion'!$D$15/0.9243</f>
        <v>12.201496447659277</v>
      </c>
      <c r="Y135" s="19">
        <f>T105*'[1]%Distribucion'!$D$16/0.9243</f>
        <v>12.593503602667983</v>
      </c>
      <c r="Z135" s="19">
        <f>T105*'[1]%Distribucion'!$D$17/0.9243</f>
        <v>14.269936435959409</v>
      </c>
      <c r="AA135" s="19">
        <f>T105*'[1]%Distribucion'!$D$18/0.9243</f>
        <v>16.972376823002676</v>
      </c>
      <c r="AB135" s="19">
        <f>T105*'[1]%Distribucion'!$D$19/0.9243</f>
        <v>13.850554479623277</v>
      </c>
      <c r="AC135" s="19">
        <f>T105*'[1]%Distribucion'!$D$20/0.9243</f>
        <v>13.656740886225121</v>
      </c>
      <c r="AD135" s="19">
        <f>T105*'[1]%Distribucion'!$D$21/0.9243</f>
        <v>13.845079519357794</v>
      </c>
      <c r="AE135" s="19">
        <f>T105*'[1]%Distribucion'!$D$22/0.9243</f>
        <v>11.890518704579744</v>
      </c>
      <c r="AF135" s="19">
        <f>T105*'[1]%Distribucion'!$D$23/0.9243</f>
        <v>10.488928876615653</v>
      </c>
      <c r="AG135" s="20">
        <f>T105*'[1]%Distribucion'!$D$24/0.9243</f>
        <v>8.1500258512005743</v>
      </c>
    </row>
    <row r="136" spans="2:33" x14ac:dyDescent="0.3">
      <c r="B136" s="34" t="s">
        <v>26</v>
      </c>
      <c r="C136" s="18">
        <f>C106*'[1]%Distribucion'!$D$11/0.9243</f>
        <v>22.049203882513613</v>
      </c>
      <c r="D136" s="19">
        <f>C106*'[1]%Distribucion'!$D$12/0.9243</f>
        <v>24.766367383096295</v>
      </c>
      <c r="E136" s="19">
        <f>C106*'[1]%Distribucion'!$D$13/0.9243</f>
        <v>21.062145163193232</v>
      </c>
      <c r="F136" s="19">
        <f>C106*'[1]%Distribucion'!$D$14/0.9243</f>
        <v>20.619986889296932</v>
      </c>
      <c r="G136" s="19">
        <f>C106*'[1]%Distribucion'!$D$15/0.9243</f>
        <v>20.443857452392177</v>
      </c>
      <c r="H136" s="19">
        <f>C106*'[1]%Distribucion'!$D$16/0.9243</f>
        <v>21.100673477516146</v>
      </c>
      <c r="I136" s="19">
        <f>C106*'[1]%Distribucion'!$D$17/0.9243</f>
        <v>23.909571059820053</v>
      </c>
      <c r="J136" s="19">
        <f>C106*'[1]%Distribucion'!$D$18/0.9243</f>
        <v>28.437565333579716</v>
      </c>
      <c r="K136" s="19">
        <f>C106*'[1]%Distribucion'!$D$19/0.9243</f>
        <v>23.206887993835469</v>
      </c>
      <c r="L136" s="19">
        <f>C106*'[1]%Distribucion'!$D$20/0.9243</f>
        <v>22.882149344542338</v>
      </c>
      <c r="M136" s="19">
        <f>C106*'[1]%Distribucion'!$D$21/0.9243</f>
        <v>23.197714585663348</v>
      </c>
      <c r="N136" s="19">
        <f>C106*'[1]%Distribucion'!$D$22/0.9243</f>
        <v>19.922807868215621</v>
      </c>
      <c r="O136" s="19">
        <f>C106*'[1]%Distribucion'!$D$23/0.9243</f>
        <v>17.574415376152263</v>
      </c>
      <c r="P136" s="20">
        <f>C106*'[1]%Distribucion'!$D$24/0.9243</f>
        <v>13.655535405021537</v>
      </c>
      <c r="S136" s="34" t="s">
        <v>47</v>
      </c>
      <c r="T136" s="18">
        <f>T106*'[1]%Distribucion'!$D$11/0.9243</f>
        <v>18.834138062434008</v>
      </c>
      <c r="U136" s="19">
        <f>T106*'[1]%Distribucion'!$D$12/0.9243</f>
        <v>21.155103154002049</v>
      </c>
      <c r="V136" s="19">
        <f>T106*'[1]%Distribucion'!$D$13/0.9243</f>
        <v>17.991005571371474</v>
      </c>
      <c r="W136" s="19">
        <f>T106*'[1]%Distribucion'!$D$14/0.9243</f>
        <v>17.613319827233799</v>
      </c>
      <c r="X136" s="19">
        <f>T106*'[1]%Distribucion'!$D$15/0.9243</f>
        <v>17.46287239388435</v>
      </c>
      <c r="Y136" s="19">
        <f>T106*'[1]%Distribucion'!$D$16/0.9243</f>
        <v>18.023915947416665</v>
      </c>
      <c r="Z136" s="19">
        <f>T106*'[1]%Distribucion'!$D$17/0.9243</f>
        <v>20.423239077187549</v>
      </c>
      <c r="AA136" s="19">
        <f>T106*'[1]%Distribucion'!$D$18/0.9243</f>
        <v>24.290991842879606</v>
      </c>
      <c r="AB136" s="19">
        <f>T106*'[1]%Distribucion'!$D$19/0.9243</f>
        <v>19.823016504553813</v>
      </c>
      <c r="AC136" s="19">
        <f>T106*'[1]%Distribucion'!$D$20/0.9243</f>
        <v>19.545629049315771</v>
      </c>
      <c r="AD136" s="19">
        <f>T106*'[1]%Distribucion'!$D$21/0.9243</f>
        <v>19.815180700733528</v>
      </c>
      <c r="AE136" s="19">
        <f>T106*'[1]%Distribucion'!$D$22/0.9243</f>
        <v>17.017798736892235</v>
      </c>
      <c r="AF136" s="19">
        <f>T106*'[1]%Distribucion'!$D$23/0.9243</f>
        <v>15.011832958899596</v>
      </c>
      <c r="AG136" s="20">
        <f>T106*'[1]%Distribucion'!$D$24/0.9243</f>
        <v>11.66437756687438</v>
      </c>
    </row>
    <row r="137" spans="2:33" x14ac:dyDescent="0.3">
      <c r="B137" s="34" t="s">
        <v>27</v>
      </c>
      <c r="C137" s="18">
        <f>C107*'[1]%Distribucion'!$D$11/0.9243</f>
        <v>9.458024680816381</v>
      </c>
      <c r="D137" s="19">
        <f>C107*'[1]%Distribucion'!$D$12/0.9243</f>
        <v>10.623554265796333</v>
      </c>
      <c r="E137" s="19">
        <f>C107*'[1]%Distribucion'!$D$13/0.9243</f>
        <v>9.0346250071369649</v>
      </c>
      <c r="F137" s="19">
        <f>C107*'[1]%Distribucion'!$D$14/0.9243</f>
        <v>8.8449608410463725</v>
      </c>
      <c r="G137" s="19">
        <f>C107*'[1]%Distribucion'!$D$15/0.9243</f>
        <v>8.7694099699065511</v>
      </c>
      <c r="H137" s="19">
        <f>C107*'[1]%Distribucion'!$D$16/0.9243</f>
        <v>9.0511517601988007</v>
      </c>
      <c r="I137" s="19">
        <f>C107*'[1]%Distribucion'!$D$17/0.9243</f>
        <v>10.256030757230745</v>
      </c>
      <c r="J137" s="19">
        <f>C107*'[1]%Distribucion'!$D$18/0.9243</f>
        <v>12.198317736116984</v>
      </c>
      <c r="K137" s="19">
        <f>C107*'[1]%Distribucion'!$D$19/0.9243</f>
        <v>9.9546142609124981</v>
      </c>
      <c r="L137" s="19">
        <f>C107*'[1]%Distribucion'!$D$20/0.9243</f>
        <v>9.8153173422484539</v>
      </c>
      <c r="M137" s="19">
        <f>C107*'[1]%Distribucion'!$D$21/0.9243</f>
        <v>9.950679319707298</v>
      </c>
      <c r="N137" s="19">
        <f>C107*'[1]%Distribucion'!$D$22/0.9243</f>
        <v>8.5459053094512463</v>
      </c>
      <c r="O137" s="19">
        <f>C107*'[1]%Distribucion'!$D$23/0.9243</f>
        <v>7.5385603609202958</v>
      </c>
      <c r="P137" s="20">
        <f>C107*'[1]%Distribucion'!$D$24/0.9243</f>
        <v>5.8575534780592715</v>
      </c>
      <c r="S137" s="34" t="s">
        <v>46</v>
      </c>
      <c r="T137" s="18">
        <f>T107*'[1]%Distribucion'!$D$11/0.9243</f>
        <v>25.171451458843375</v>
      </c>
      <c r="U137" s="19">
        <f>T107*'[1]%Distribucion'!$D$12/0.9243</f>
        <v>28.273375207432739</v>
      </c>
      <c r="V137" s="19">
        <f>T107*'[1]%Distribucion'!$D$13/0.9243</f>
        <v>24.04462162984872</v>
      </c>
      <c r="W137" s="19">
        <f>T107*'[1]%Distribucion'!$D$14/0.9243</f>
        <v>23.539852133960778</v>
      </c>
      <c r="X137" s="19">
        <f>T107*'[1]%Distribucion'!$D$15/0.9243</f>
        <v>23.338782127300025</v>
      </c>
      <c r="Y137" s="19">
        <f>T107*'[1]%Distribucion'!$D$16/0.9243</f>
        <v>24.088605693805761</v>
      </c>
      <c r="Z137" s="19">
        <f>T107*'[1]%Distribucion'!$D$17/0.9243</f>
        <v>27.295253404197609</v>
      </c>
      <c r="AA137" s="19">
        <f>T107*'[1]%Distribucion'!$D$18/0.9243</f>
        <v>32.464428158767873</v>
      </c>
      <c r="AB137" s="19">
        <f>T107*'[1]%Distribucion'!$D$19/0.9243</f>
        <v>26.493067856790631</v>
      </c>
      <c r="AC137" s="19">
        <f>T107*'[1]%Distribucion'!$D$20/0.9243</f>
        <v>26.122345032009868</v>
      </c>
      <c r="AD137" s="19">
        <f>T107*'[1]%Distribucion'!$D$21/0.9243</f>
        <v>26.482595460610383</v>
      </c>
      <c r="AE137" s="19">
        <f>T107*'[1]%Distribucion'!$D$22/0.9243</f>
        <v>22.743950024261959</v>
      </c>
      <c r="AF137" s="19">
        <f>T107*'[1]%Distribucion'!$D$23/0.9243</f>
        <v>20.063016602118545</v>
      </c>
      <c r="AG137" s="20">
        <f>T107*'[1]%Distribucion'!$D$24/0.9243</f>
        <v>15.589208953916728</v>
      </c>
    </row>
    <row r="138" spans="2:33" x14ac:dyDescent="0.3">
      <c r="B138" s="34" t="s">
        <v>28</v>
      </c>
      <c r="C138" s="18">
        <f>C108*'[1]%Distribucion'!$D$11/0.9243</f>
        <v>17.741535984179453</v>
      </c>
      <c r="D138" s="19">
        <f>C108*'[1]%Distribucion'!$D$12/0.9243</f>
        <v>19.927857734268468</v>
      </c>
      <c r="E138" s="19">
        <f>C108*'[1]%Distribucion'!$D$13/0.9243</f>
        <v>16.947315118853396</v>
      </c>
      <c r="F138" s="19">
        <f>C108*'[1]%Distribucion'!$D$14/0.9243</f>
        <v>16.591539601114398</v>
      </c>
      <c r="G138" s="19">
        <f>C108*'[1]%Distribucion'!$D$15/0.9243</f>
        <v>16.449819892803429</v>
      </c>
      <c r="H138" s="19">
        <f>C108*'[1]%Distribucion'!$D$16/0.9243</f>
        <v>16.97831630504642</v>
      </c>
      <c r="I138" s="19">
        <f>C108*'[1]%Distribucion'!$D$17/0.9243</f>
        <v>19.238450403214063</v>
      </c>
      <c r="J138" s="19">
        <f>C108*'[1]%Distribucion'!$D$18/0.9243</f>
        <v>22.881827904375228</v>
      </c>
      <c r="K138" s="19">
        <f>C108*'[1]%Distribucion'!$D$19/0.9243</f>
        <v>18.67304781693176</v>
      </c>
      <c r="L138" s="19">
        <f>C108*'[1]%Distribucion'!$D$20/0.9243</f>
        <v>18.411752104733413</v>
      </c>
      <c r="M138" s="19">
        <f>C108*'[1]%Distribucion'!$D$21/0.9243</f>
        <v>18.665666582123897</v>
      </c>
      <c r="N138" s="19">
        <f>C108*'[1]%Distribucion'!$D$22/0.9243</f>
        <v>16.030565755716815</v>
      </c>
      <c r="O138" s="19">
        <f>C108*'[1]%Distribucion'!$D$23/0.9243</f>
        <v>14.140969644903892</v>
      </c>
      <c r="P138" s="20">
        <f>C108*'[1]%Distribucion'!$D$24/0.9243</f>
        <v>10.98770613498483</v>
      </c>
      <c r="S138" s="34" t="s">
        <v>45</v>
      </c>
      <c r="T138" s="18">
        <f>T108*'[1]%Distribucion'!$D$11/0.9243</f>
        <v>38.641673599524168</v>
      </c>
      <c r="U138" s="19">
        <f>T108*'[1]%Distribucion'!$D$12/0.9243</f>
        <v>43.403557324012041</v>
      </c>
      <c r="V138" s="19">
        <f>T108*'[1]%Distribucion'!$D$13/0.9243</f>
        <v>36.911833326887781</v>
      </c>
      <c r="W138" s="19">
        <f>T108*'[1]%Distribucion'!$D$14/0.9243</f>
        <v>36.136942052342498</v>
      </c>
      <c r="X138" s="19">
        <f>T108*'[1]%Distribucion'!$D$15/0.9243</f>
        <v>35.828271669121136</v>
      </c>
      <c r="Y138" s="19">
        <f>T108*'[1]%Distribucion'!$D$16/0.9243</f>
        <v>36.979354973217454</v>
      </c>
      <c r="Z138" s="19">
        <f>T108*'[1]%Distribucion'!$D$17/0.9243</f>
        <v>41.902004522299798</v>
      </c>
      <c r="AA138" s="19">
        <f>T108*'[1]%Distribucion'!$D$18/0.9243</f>
        <v>49.83740562428229</v>
      </c>
      <c r="AB138" s="19">
        <f>T108*'[1]%Distribucion'!$D$19/0.9243</f>
        <v>40.670538305906241</v>
      </c>
      <c r="AC138" s="19">
        <f>T108*'[1]%Distribucion'!$D$20/0.9243</f>
        <v>40.101427286841854</v>
      </c>
      <c r="AD138" s="19">
        <f>T108*'[1]%Distribucion'!$D$21/0.9243</f>
        <v>40.654461723446794</v>
      </c>
      <c r="AE138" s="19">
        <f>T108*'[1]%Distribucion'!$D$22/0.9243</f>
        <v>34.91512178542461</v>
      </c>
      <c r="AF138" s="19">
        <f>T108*'[1]%Distribucion'!$D$23/0.9243</f>
        <v>30.799516675806458</v>
      </c>
      <c r="AG138" s="20">
        <f>T108*'[1]%Distribucion'!$D$24/0.9243</f>
        <v>23.93160064913117</v>
      </c>
    </row>
    <row r="139" spans="2:33" x14ac:dyDescent="0.3">
      <c r="B139" s="34" t="s">
        <v>29</v>
      </c>
      <c r="C139" s="18">
        <f>C109*'[1]%Distribucion'!$D$11/0.9243</f>
        <v>4.4414126676658912</v>
      </c>
      <c r="D139" s="19">
        <f>C109*'[1]%Distribucion'!$D$12/0.9243</f>
        <v>4.9887360293577849</v>
      </c>
      <c r="E139" s="19">
        <f>C109*'[1]%Distribucion'!$D$13/0.9243</f>
        <v>4.2425875707109695</v>
      </c>
      <c r="F139" s="19">
        <f>C109*'[1]%Distribucion'!$D$14/0.9243</f>
        <v>4.1535227967962181</v>
      </c>
      <c r="G139" s="19">
        <f>C109*'[1]%Distribucion'!$D$15/0.9243</f>
        <v>4.118044712581213</v>
      </c>
      <c r="H139" s="19">
        <f>C109*'[1]%Distribucion'!$D$16/0.9243</f>
        <v>4.2503484016330013</v>
      </c>
      <c r="I139" s="19">
        <f>C109*'[1]%Distribucion'!$D$17/0.9243</f>
        <v>4.8161499321868773</v>
      </c>
      <c r="J139" s="19">
        <f>C109*'[1]%Distribucion'!$D$18/0.9243</f>
        <v>5.7282323472142878</v>
      </c>
      <c r="K139" s="19">
        <f>C109*'[1]%Distribucion'!$D$19/0.9243</f>
        <v>4.6746071587040978</v>
      </c>
      <c r="L139" s="19">
        <f>C109*'[1]%Distribucion'!$D$20/0.9243</f>
        <v>4.6091944409326846</v>
      </c>
      <c r="M139" s="19">
        <f>C109*'[1]%Distribucion'!$D$21/0.9243</f>
        <v>4.6727593418179003</v>
      </c>
      <c r="N139" s="19">
        <f>C109*'[1]%Distribucion'!$D$22/0.9243</f>
        <v>4.0130887134451578</v>
      </c>
      <c r="O139" s="19">
        <f>C109*'[1]%Distribucion'!$D$23/0.9243</f>
        <v>3.5400475905784297</v>
      </c>
      <c r="P139" s="20">
        <f>C109*'[1]%Distribucion'!$D$24/0.9243</f>
        <v>2.7506602167945768</v>
      </c>
      <c r="S139" s="34" t="s">
        <v>44</v>
      </c>
      <c r="T139" s="18">
        <f>T109*'[1]%Distribucion'!$D$11/0.9243</f>
        <v>10.549665666493672</v>
      </c>
      <c r="U139" s="19">
        <f>T109*'[1]%Distribucion'!$D$12/0.9243</f>
        <v>11.849720155766189</v>
      </c>
      <c r="V139" s="19">
        <f>T109*'[1]%Distribucion'!$D$13/0.9243</f>
        <v>10.07739739152499</v>
      </c>
      <c r="W139" s="19">
        <f>T109*'[1]%Distribucion'!$D$14/0.9243</f>
        <v>9.8658422720687611</v>
      </c>
      <c r="X139" s="19">
        <f>T109*'[1]%Distribucion'!$D$15/0.9243</f>
        <v>9.7815713531152415</v>
      </c>
      <c r="Y139" s="19">
        <f>T109*'[1]%Distribucion'!$D$16/0.9243</f>
        <v>10.095831655046073</v>
      </c>
      <c r="Z139" s="19">
        <f>T109*'[1]%Distribucion'!$D$17/0.9243</f>
        <v>11.439777247940215</v>
      </c>
      <c r="AA139" s="19">
        <f>T109*'[1]%Distribucion'!$D$18/0.9243</f>
        <v>13.606242122703604</v>
      </c>
      <c r="AB139" s="19">
        <f>T109*'[1]%Distribucion'!$D$19/0.9243</f>
        <v>11.103571394198571</v>
      </c>
      <c r="AC139" s="19">
        <f>T109*'[1]%Distribucion'!$D$20/0.9243</f>
        <v>10.948196887378021</v>
      </c>
      <c r="AD139" s="19">
        <f>T109*'[1]%Distribucion'!$D$21/0.9243</f>
        <v>11.099182283836409</v>
      </c>
      <c r="AE139" s="19">
        <f>T109*'[1]%Distribucion'!$D$22/0.9243</f>
        <v>9.5322698845444158</v>
      </c>
      <c r="AF139" s="19">
        <f>T109*'[1]%Distribucion'!$D$23/0.9243</f>
        <v>8.4086576318308275</v>
      </c>
      <c r="AG139" s="20">
        <f>T109*'[1]%Distribucion'!$D$24/0.9243</f>
        <v>6.5336296851150264</v>
      </c>
    </row>
    <row r="140" spans="2:33" x14ac:dyDescent="0.3">
      <c r="B140" s="34" t="s">
        <v>30</v>
      </c>
      <c r="C140" s="18">
        <f>C110*'[1]%Distribucion'!$D$11/0.9243</f>
        <v>13.272761302078989</v>
      </c>
      <c r="D140" s="19">
        <f>C110*'[1]%Distribucion'!$D$12/0.9243</f>
        <v>14.908387819667519</v>
      </c>
      <c r="E140" s="19">
        <f>C110*'[1]%Distribucion'!$D$13/0.9243</f>
        <v>12.678590426682208</v>
      </c>
      <c r="F140" s="19">
        <f>C110*'[1]%Distribucion'!$D$14/0.9243</f>
        <v>12.412428380268411</v>
      </c>
      <c r="G140" s="19">
        <f>C110*'[1]%Distribucion'!$D$15/0.9243</f>
        <v>12.306405324435527</v>
      </c>
      <c r="H140" s="19">
        <f>C110*'[1]%Distribucion'!$D$16/0.9243</f>
        <v>12.701782970145651</v>
      </c>
      <c r="I140" s="19">
        <f>C110*'[1]%Distribucion'!$D$17/0.9243</f>
        <v>14.39262982931381</v>
      </c>
      <c r="J140" s="19">
        <f>C110*'[1]%Distribucion'!$D$18/0.9243</f>
        <v>17.118305889684169</v>
      </c>
      <c r="K140" s="19">
        <f>C110*'[1]%Distribucion'!$D$19/0.9243</f>
        <v>13.969642012813871</v>
      </c>
      <c r="L140" s="19">
        <f>C110*'[1]%Distribucion'!$D$20/0.9243</f>
        <v>13.774162003621996</v>
      </c>
      <c r="M140" s="19">
        <f>C110*'[1]%Distribucion'!$D$21/0.9243</f>
        <v>13.964119978655908</v>
      </c>
      <c r="N140" s="19">
        <f>C110*'[1]%Distribucion'!$D$22/0.9243</f>
        <v>11.992753784263249</v>
      </c>
      <c r="O140" s="19">
        <f>C110*'[1]%Distribucion'!$D$23/0.9243</f>
        <v>10.579113039824815</v>
      </c>
      <c r="P140" s="20">
        <f>C110*'[1]%Distribucion'!$D$24/0.9243</f>
        <v>8.2201000475431787</v>
      </c>
      <c r="S140" s="34" t="s">
        <v>43</v>
      </c>
      <c r="T140" s="18">
        <f>T110*'[1]%Distribucion'!$D$11/0.9243</f>
        <v>12.551723438998737</v>
      </c>
      <c r="U140" s="19">
        <f>T110*'[1]%Distribucion'!$D$12/0.9243</f>
        <v>14.098495149196532</v>
      </c>
      <c r="V140" s="19">
        <f>T110*'[1]%Distribucion'!$D$13/0.9243</f>
        <v>11.989830677292851</v>
      </c>
      <c r="W140" s="19">
        <f>T110*'[1]%Distribucion'!$D$14/0.9243</f>
        <v>11.738127785896721</v>
      </c>
      <c r="X140" s="19">
        <f>T110*'[1]%Distribucion'!$D$15/0.9243</f>
        <v>11.637864393473366</v>
      </c>
      <c r="Y140" s="19">
        <f>T110*'[1]%Distribucion'!$D$16/0.9243</f>
        <v>12.011763294385458</v>
      </c>
      <c r="Z140" s="19">
        <f>T110*'[1]%Distribucion'!$D$17/0.9243</f>
        <v>13.61075552147042</v>
      </c>
      <c r="AA140" s="19">
        <f>T110*'[1]%Distribucion'!$D$18/0.9243</f>
        <v>16.188360235020834</v>
      </c>
      <c r="AB140" s="19">
        <f>T110*'[1]%Distribucion'!$D$19/0.9243</f>
        <v>13.210746362114744</v>
      </c>
      <c r="AC140" s="19">
        <f>T110*'[1]%Distribucion'!$D$20/0.9243</f>
        <v>13.025885732334185</v>
      </c>
      <c r="AD140" s="19">
        <f>T110*'[1]%Distribucion'!$D$21/0.9243</f>
        <v>13.205524310426028</v>
      </c>
      <c r="AE140" s="19">
        <f>T110*'[1]%Distribucion'!$D$22/0.9243</f>
        <v>11.341251857554274</v>
      </c>
      <c r="AF140" s="19">
        <f>T110*'[1]%Distribucion'!$D$23/0.9243</f>
        <v>10.004406625242876</v>
      </c>
      <c r="AG140" s="20">
        <f>T110*'[1]%Distribucion'!$D$24/0.9243</f>
        <v>7.7735461438232312</v>
      </c>
    </row>
    <row r="141" spans="2:33" x14ac:dyDescent="0.3">
      <c r="B141" s="34" t="s">
        <v>31</v>
      </c>
      <c r="C141" s="18">
        <f>C111*'[1]%Distribucion'!$D$11/0.9243</f>
        <v>8.7372052478673261</v>
      </c>
      <c r="D141" s="19">
        <f>C111*'[1]%Distribucion'!$D$12/0.9243</f>
        <v>9.813906942998921</v>
      </c>
      <c r="E141" s="19">
        <f>C111*'[1]%Distribucion'!$D$13/0.9243</f>
        <v>8.3460739095953489</v>
      </c>
      <c r="F141" s="19">
        <f>C111*'[1]%Distribucion'!$D$14/0.9243</f>
        <v>8.170864518287642</v>
      </c>
      <c r="G141" s="19">
        <f>C111*'[1]%Distribucion'!$D$15/0.9243</f>
        <v>8.1010715657335339</v>
      </c>
      <c r="H141" s="19">
        <f>C111*'[1]%Distribucion'!$D$16/0.9243</f>
        <v>8.3613411179665587</v>
      </c>
      <c r="I141" s="19">
        <f>C111*'[1]%Distribucion'!$D$17/0.9243</f>
        <v>9.4743933092200852</v>
      </c>
      <c r="J141" s="19">
        <f>C111*'[1]%Distribucion'!$D$18/0.9243</f>
        <v>11.268653797798599</v>
      </c>
      <c r="K141" s="19">
        <f>C111*'[1]%Distribucion'!$D$19/0.9243</f>
        <v>9.1959485089260937</v>
      </c>
      <c r="L141" s="19">
        <f>C111*'[1]%Distribucion'!$D$20/0.9243</f>
        <v>9.0672677526544607</v>
      </c>
      <c r="M141" s="19">
        <f>C111*'[1]%Distribucion'!$D$21/0.9243</f>
        <v>9.1923134593139029</v>
      </c>
      <c r="N141" s="19">
        <f>C111*'[1]%Distribucion'!$D$22/0.9243</f>
        <v>7.8946007477609665</v>
      </c>
      <c r="O141" s="19">
        <f>C111*'[1]%Distribucion'!$D$23/0.9243</f>
        <v>6.9640280470395339</v>
      </c>
      <c r="P141" s="20">
        <f>C111*'[1]%Distribucion'!$D$24/0.9243</f>
        <v>5.4111348527106431</v>
      </c>
      <c r="S141" s="34" t="s">
        <v>42</v>
      </c>
      <c r="T141" s="18">
        <f>T111*'[1]%Distribucion'!$D$11/0.9243</f>
        <v>24.675396630895708</v>
      </c>
      <c r="U141" s="19">
        <f>T111*'[1]%Distribucion'!$D$12/0.9243</f>
        <v>27.716190640743978</v>
      </c>
      <c r="V141" s="19">
        <f>T111*'[1]%Distribucion'!$D$13/0.9243</f>
        <v>23.570773283631446</v>
      </c>
      <c r="W141" s="19">
        <f>T111*'[1]%Distribucion'!$D$14/0.9243</f>
        <v>23.075951300934999</v>
      </c>
      <c r="X141" s="19">
        <f>T111*'[1]%Distribucion'!$D$15/0.9243</f>
        <v>22.878843789155507</v>
      </c>
      <c r="Y141" s="19">
        <f>T111*'[1]%Distribucion'!$D$16/0.9243</f>
        <v>23.613890551833208</v>
      </c>
      <c r="Z141" s="19">
        <f>T111*'[1]%Distribucion'!$D$17/0.9243</f>
        <v>26.757344724066638</v>
      </c>
      <c r="AA141" s="19">
        <f>T111*'[1]%Distribucion'!$D$18/0.9243</f>
        <v>31.824650339397859</v>
      </c>
      <c r="AB141" s="19">
        <f>T111*'[1]%Distribucion'!$D$19/0.9243</f>
        <v>25.970967880196355</v>
      </c>
      <c r="AC141" s="19">
        <f>T111*'[1]%Distribucion'!$D$20/0.9243</f>
        <v>25.607550905352912</v>
      </c>
      <c r="AD141" s="19">
        <f>T111*'[1]%Distribucion'!$D$21/0.9243</f>
        <v>25.960701863957841</v>
      </c>
      <c r="AE141" s="19">
        <f>T111*'[1]%Distribucion'!$D$22/0.9243</f>
        <v>22.295734066807828</v>
      </c>
      <c r="AF141" s="19">
        <f>T111*'[1]%Distribucion'!$D$23/0.9243</f>
        <v>19.667633909747874</v>
      </c>
      <c r="AG141" s="20">
        <f>T111*'[1]%Distribucion'!$D$24/0.9243</f>
        <v>15.281991772654083</v>
      </c>
    </row>
    <row r="142" spans="2:33" x14ac:dyDescent="0.3">
      <c r="B142" s="34" t="s">
        <v>32</v>
      </c>
      <c r="C142" s="18">
        <f>C112*'[1]%Distribucion'!$D$11/0.9243</f>
        <v>1.4562008746445543</v>
      </c>
      <c r="D142" s="19">
        <f>C112*'[1]%Distribucion'!$D$12/0.9243</f>
        <v>1.6356511571664867</v>
      </c>
      <c r="E142" s="19">
        <f>C112*'[1]%Distribucion'!$D$13/0.9243</f>
        <v>1.3910123182658916</v>
      </c>
      <c r="F142" s="19">
        <f>C112*'[1]%Distribucion'!$D$14/0.9243</f>
        <v>1.3618107530479404</v>
      </c>
      <c r="G142" s="19">
        <f>C112*'[1]%Distribucion'!$D$15/0.9243</f>
        <v>1.3501785942889224</v>
      </c>
      <c r="H142" s="19">
        <f>C112*'[1]%Distribucion'!$D$16/0.9243</f>
        <v>1.3935568529944267</v>
      </c>
      <c r="I142" s="19">
        <f>C112*'[1]%Distribucion'!$D$17/0.9243</f>
        <v>1.5790655515366812</v>
      </c>
      <c r="J142" s="19">
        <f>C112*'[1]%Distribucion'!$D$18/0.9243</f>
        <v>1.8781089662997663</v>
      </c>
      <c r="K142" s="19">
        <f>C112*'[1]%Distribucion'!$D$19/0.9243</f>
        <v>1.5326580848210156</v>
      </c>
      <c r="L142" s="19">
        <f>C112*'[1]%Distribucion'!$D$20/0.9243</f>
        <v>1.5112112921090768</v>
      </c>
      <c r="M142" s="19">
        <f>C112*'[1]%Distribucion'!$D$21/0.9243</f>
        <v>1.5320522432189836</v>
      </c>
      <c r="N142" s="19">
        <f>C112*'[1]%Distribucion'!$D$22/0.9243</f>
        <v>1.3157667912934943</v>
      </c>
      <c r="O142" s="19">
        <f>C112*'[1]%Distribucion'!$D$23/0.9243</f>
        <v>1.1606713411732557</v>
      </c>
      <c r="P142" s="20">
        <f>C112*'[1]%Distribucion'!$D$24/0.9243</f>
        <v>0.90185580878510718</v>
      </c>
      <c r="S142" s="34" t="s">
        <v>41</v>
      </c>
      <c r="T142" s="18">
        <f>T112*'[1]%Distribucion'!$D$11/0.9243</f>
        <v>30.193815465448711</v>
      </c>
      <c r="U142" s="19">
        <f>T112*'[1]%Distribucion'!$D$12/0.9243</f>
        <v>33.914654265942097</v>
      </c>
      <c r="V142" s="19">
        <f>T112*'[1]%Distribucion'!$D$13/0.9243</f>
        <v>28.842153564931866</v>
      </c>
      <c r="W142" s="19">
        <f>T112*'[1]%Distribucion'!$D$14/0.9243</f>
        <v>28.236669330685473</v>
      </c>
      <c r="X142" s="19">
        <f>T112*'[1]%Distribucion'!$D$15/0.9243</f>
        <v>27.995480590072802</v>
      </c>
      <c r="Y142" s="19">
        <f>T112*'[1]%Distribucion'!$D$16/0.9243</f>
        <v>28.894913601940885</v>
      </c>
      <c r="Z142" s="19">
        <f>T112*'[1]%Distribucion'!$D$17/0.9243</f>
        <v>32.741371538170043</v>
      </c>
      <c r="AA142" s="19">
        <f>T112*'[1]%Distribucion'!$D$18/0.9243</f>
        <v>38.941932078087454</v>
      </c>
      <c r="AB142" s="19">
        <f>T112*'[1]%Distribucion'!$D$19/0.9243</f>
        <v>31.779128958434072</v>
      </c>
      <c r="AC142" s="19">
        <f>T112*'[1]%Distribucion'!$D$20/0.9243</f>
        <v>31.334437217929466</v>
      </c>
      <c r="AD142" s="19">
        <f>T112*'[1]%Distribucion'!$D$21/0.9243</f>
        <v>31.766567044860498</v>
      </c>
      <c r="AE142" s="19">
        <f>T112*'[1]%Distribucion'!$D$22/0.9243</f>
        <v>27.281963899093654</v>
      </c>
      <c r="AF142" s="19">
        <f>T112*'[1]%Distribucion'!$D$23/0.9243</f>
        <v>24.066114024258045</v>
      </c>
      <c r="AG142" s="20">
        <f>T112*'[1]%Distribucion'!$D$24/0.9243</f>
        <v>18.699664545626121</v>
      </c>
    </row>
    <row r="143" spans="2:33" x14ac:dyDescent="0.3">
      <c r="B143" s="34" t="s">
        <v>33</v>
      </c>
      <c r="C143" s="18">
        <f>C113*'[1]%Distribucion'!$D$11/0.9243</f>
        <v>0</v>
      </c>
      <c r="D143" s="19">
        <f>C113*'[1]%Distribucion'!$D$12/0.9243</f>
        <v>0</v>
      </c>
      <c r="E143" s="19">
        <f>C113*'[1]%Distribucion'!$D$13/0.9243</f>
        <v>0</v>
      </c>
      <c r="F143" s="19">
        <f>C113*'[1]%Distribucion'!$D$14/0.9243</f>
        <v>0</v>
      </c>
      <c r="G143" s="19">
        <f>C113*'[1]%Distribucion'!$D$15/0.9243</f>
        <v>0</v>
      </c>
      <c r="H143" s="19">
        <f>C113*'[1]%Distribucion'!$D$16/0.9243</f>
        <v>0</v>
      </c>
      <c r="I143" s="19">
        <f>C113*'[1]%Distribucion'!$D$17/0.9243</f>
        <v>0</v>
      </c>
      <c r="J143" s="19">
        <f>C113*'[1]%Distribucion'!$D$18/0.9243</f>
        <v>0</v>
      </c>
      <c r="K143" s="19">
        <f>C113*'[1]%Distribucion'!$D$19/0.9243</f>
        <v>0</v>
      </c>
      <c r="L143" s="19">
        <f>C113*'[1]%Distribucion'!$D$20/0.9243</f>
        <v>0</v>
      </c>
      <c r="M143" s="19">
        <f>C113*'[1]%Distribucion'!$D$21/0.9243</f>
        <v>0</v>
      </c>
      <c r="N143" s="19">
        <f>C113*'[1]%Distribucion'!$D$22/0.9243</f>
        <v>0</v>
      </c>
      <c r="O143" s="19">
        <f>C113*'[1]%Distribucion'!$D$23/0.9243</f>
        <v>0</v>
      </c>
      <c r="P143" s="20">
        <f>C113*'[1]%Distribucion'!$D$24/0.9243</f>
        <v>0</v>
      </c>
      <c r="S143" s="34" t="s">
        <v>40</v>
      </c>
      <c r="T143" s="18">
        <f>T113*'[1]%Distribucion'!$D$11/0.9243</f>
        <v>27.993423133817057</v>
      </c>
      <c r="U143" s="19">
        <f>T113*'[1]%Distribucion'!$D$12/0.9243</f>
        <v>31.443103584905671</v>
      </c>
      <c r="V143" s="19">
        <f>T113*'[1]%Distribucion'!$D$13/0.9243</f>
        <v>26.740264401416191</v>
      </c>
      <c r="W143" s="19">
        <f>T113*'[1]%Distribucion'!$D$14/0.9243</f>
        <v>26.178905192292383</v>
      </c>
      <c r="X143" s="19">
        <f>T113*'[1]%Distribucion'!$D$15/0.9243</f>
        <v>25.955293225172525</v>
      </c>
      <c r="Y143" s="19">
        <f>T113*'[1]%Distribucion'!$D$16/0.9243</f>
        <v>26.789179519223655</v>
      </c>
      <c r="Z143" s="19">
        <f>T113*'[1]%Distribucion'!$D$17/0.9243</f>
        <v>30.355324536520538</v>
      </c>
      <c r="AA143" s="19">
        <f>T113*'[1]%Distribucion'!$D$18/0.9243</f>
        <v>36.104015524560189</v>
      </c>
      <c r="AB143" s="19">
        <f>T113*'[1]%Distribucion'!$D$19/0.9243</f>
        <v>29.463205959365279</v>
      </c>
      <c r="AC143" s="19">
        <f>T113*'[1]%Distribucion'!$D$20/0.9243</f>
        <v>29.050921394988045</v>
      </c>
      <c r="AD143" s="19">
        <f>T113*'[1]%Distribucion'!$D$21/0.9243</f>
        <v>29.451559502744452</v>
      </c>
      <c r="AE143" s="19">
        <f>T113*'[1]%Distribucion'!$D$22/0.9243</f>
        <v>25.293774489109616</v>
      </c>
      <c r="AF143" s="19">
        <f>T113*'[1]%Distribucion'!$D$23/0.9243</f>
        <v>22.312281594178195</v>
      </c>
      <c r="AG143" s="20">
        <f>T113*'[1]%Distribucion'!$D$24/0.9243</f>
        <v>17.336915325761389</v>
      </c>
    </row>
    <row r="144" spans="2:33" x14ac:dyDescent="0.3">
      <c r="B144" s="34" t="s">
        <v>34</v>
      </c>
      <c r="C144" s="18">
        <f>C114*'[1]%Distribucion'!$D$11/0.9243</f>
        <v>0</v>
      </c>
      <c r="D144" s="19">
        <f>C114*'[1]%Distribucion'!$D$12/0.9243</f>
        <v>0</v>
      </c>
      <c r="E144" s="19">
        <f>C114*'[1]%Distribucion'!$D$13/0.9243</f>
        <v>0</v>
      </c>
      <c r="F144" s="19">
        <f>C114*'[1]%Distribucion'!$D$14/0.9243</f>
        <v>0</v>
      </c>
      <c r="G144" s="19">
        <f>C114*'[1]%Distribucion'!$D$15/0.9243</f>
        <v>0</v>
      </c>
      <c r="H144" s="19">
        <f>C114*'[1]%Distribucion'!$D$16/0.9243</f>
        <v>0</v>
      </c>
      <c r="I144" s="19">
        <f>C114*'[1]%Distribucion'!$D$17/0.9243</f>
        <v>0</v>
      </c>
      <c r="J144" s="19">
        <f>C114*'[1]%Distribucion'!$D$18/0.9243</f>
        <v>0</v>
      </c>
      <c r="K144" s="19">
        <f>C114*'[1]%Distribucion'!$D$19/0.9243</f>
        <v>0</v>
      </c>
      <c r="L144" s="19">
        <f>C114*'[1]%Distribucion'!$D$20/0.9243</f>
        <v>0</v>
      </c>
      <c r="M144" s="19">
        <f>C114*'[1]%Distribucion'!$D$21/0.9243</f>
        <v>0</v>
      </c>
      <c r="N144" s="19">
        <f>C114*'[1]%Distribucion'!$D$22/0.9243</f>
        <v>0</v>
      </c>
      <c r="O144" s="19">
        <f>C114*'[1]%Distribucion'!$D$23/0.9243</f>
        <v>0</v>
      </c>
      <c r="P144" s="20">
        <f>C114*'[1]%Distribucion'!$D$24/0.9243</f>
        <v>0</v>
      </c>
      <c r="S144" s="34" t="s">
        <v>39</v>
      </c>
      <c r="T144" s="18">
        <f>T114*'[1]%Distribucion'!$D$11/0.9243</f>
        <v>35.554891795496374</v>
      </c>
      <c r="U144" s="19">
        <f>T114*'[1]%Distribucion'!$D$12/0.9243</f>
        <v>39.936385783608372</v>
      </c>
      <c r="V144" s="19">
        <f>T114*'[1]%Distribucion'!$D$13/0.9243</f>
        <v>33.963234965243657</v>
      </c>
      <c r="W144" s="19">
        <f>T114*'[1]%Distribucion'!$D$14/0.9243</f>
        <v>33.250243708569123</v>
      </c>
      <c r="X144" s="19">
        <f>T114*'[1]%Distribucion'!$D$15/0.9243</f>
        <v>32.966230593877185</v>
      </c>
      <c r="Y144" s="19">
        <f>T114*'[1]%Distribucion'!$D$16/0.9243</f>
        <v>34.025362834082522</v>
      </c>
      <c r="Z144" s="19">
        <f>T114*'[1]%Distribucion'!$D$17/0.9243</f>
        <v>38.554780319429909</v>
      </c>
      <c r="AA144" s="19">
        <f>T114*'[1]%Distribucion'!$D$18/0.9243</f>
        <v>45.856284142968356</v>
      </c>
      <c r="AB144" s="19">
        <f>T114*'[1]%Distribucion'!$D$19/0.9243</f>
        <v>37.421686330606889</v>
      </c>
      <c r="AC144" s="19">
        <f>T114*'[1]%Distribucion'!$D$20/0.9243</f>
        <v>36.898037150393634</v>
      </c>
      <c r="AD144" s="19">
        <f>T114*'[1]%Distribucion'!$D$21/0.9243</f>
        <v>37.406893980883346</v>
      </c>
      <c r="AE144" s="19">
        <f>T114*'[1]%Distribucion'!$D$22/0.9243</f>
        <v>32.126025129580221</v>
      </c>
      <c r="AF144" s="19">
        <f>T114*'[1]%Distribucion'!$D$23/0.9243</f>
        <v>28.339183600354446</v>
      </c>
      <c r="AG144" s="20">
        <f>T114*'[1]%Distribucion'!$D$24/0.9243</f>
        <v>22.019891798458936</v>
      </c>
    </row>
    <row r="145" spans="2:33" x14ac:dyDescent="0.3">
      <c r="B145" s="34" t="s">
        <v>35</v>
      </c>
      <c r="C145" s="18">
        <f>C115*'[1]%Distribucion'!$D$11/0.9243</f>
        <v>0</v>
      </c>
      <c r="D145" s="19">
        <f>C115*'[1]%Distribucion'!$D$12/0.9243</f>
        <v>0</v>
      </c>
      <c r="E145" s="19">
        <f>C115*'[1]%Distribucion'!$D$13/0.9243</f>
        <v>0</v>
      </c>
      <c r="F145" s="19">
        <f>C115*'[1]%Distribucion'!$D$14/0.9243</f>
        <v>0</v>
      </c>
      <c r="G145" s="19">
        <f>C115*'[1]%Distribucion'!$D$15/0.9243</f>
        <v>0</v>
      </c>
      <c r="H145" s="19">
        <f>C115*'[1]%Distribucion'!$D$16/0.9243</f>
        <v>0</v>
      </c>
      <c r="I145" s="19">
        <f>C115*'[1]%Distribucion'!$D$17/0.9243</f>
        <v>0</v>
      </c>
      <c r="J145" s="19">
        <f>C115*'[1]%Distribucion'!$D$18/0.9243</f>
        <v>0</v>
      </c>
      <c r="K145" s="19">
        <f>C115*'[1]%Distribucion'!$D$19/0.9243</f>
        <v>0</v>
      </c>
      <c r="L145" s="19">
        <f>C115*'[1]%Distribucion'!$D$20/0.9243</f>
        <v>0</v>
      </c>
      <c r="M145" s="19">
        <f>C115*'[1]%Distribucion'!$D$21/0.9243</f>
        <v>0</v>
      </c>
      <c r="N145" s="19">
        <f>C115*'[1]%Distribucion'!$D$22/0.9243</f>
        <v>0</v>
      </c>
      <c r="O145" s="19">
        <f>C115*'[1]%Distribucion'!$D$23/0.9243</f>
        <v>0</v>
      </c>
      <c r="P145" s="20">
        <f>C115*'[1]%Distribucion'!$D$24/0.9243</f>
        <v>0</v>
      </c>
      <c r="S145" s="34" t="s">
        <v>38</v>
      </c>
      <c r="T145" s="18">
        <f>T115*'[1]%Distribucion'!$D$11/0.9243</f>
        <v>0</v>
      </c>
      <c r="U145" s="19">
        <f>T115*'[1]%Distribucion'!$D$12/0.9243</f>
        <v>0</v>
      </c>
      <c r="V145" s="19">
        <f>T115*'[1]%Distribucion'!$D$13/0.9243</f>
        <v>0</v>
      </c>
      <c r="W145" s="19">
        <f>T115*'[1]%Distribucion'!$D$14/0.9243</f>
        <v>0</v>
      </c>
      <c r="X145" s="19">
        <f>T115*'[1]%Distribucion'!$D$15/0.9243</f>
        <v>0</v>
      </c>
      <c r="Y145" s="19">
        <f>T115*'[1]%Distribucion'!$D$16/0.9243</f>
        <v>0</v>
      </c>
      <c r="Z145" s="19">
        <f>T115*'[1]%Distribucion'!$D$17/0.9243</f>
        <v>0</v>
      </c>
      <c r="AA145" s="19">
        <f>T115*'[1]%Distribucion'!$D$18/0.9243</f>
        <v>0</v>
      </c>
      <c r="AB145" s="19">
        <f>T115*'[1]%Distribucion'!$D$19/0.9243</f>
        <v>0</v>
      </c>
      <c r="AC145" s="19">
        <f>T115*'[1]%Distribucion'!$D$20/0.9243</f>
        <v>0</v>
      </c>
      <c r="AD145" s="19">
        <f>T115*'[1]%Distribucion'!$D$21/0.9243</f>
        <v>0</v>
      </c>
      <c r="AE145" s="19">
        <f>T115*'[1]%Distribucion'!$D$22/0.9243</f>
        <v>0</v>
      </c>
      <c r="AF145" s="19">
        <f>T115*'[1]%Distribucion'!$D$23/0.9243</f>
        <v>0</v>
      </c>
      <c r="AG145" s="20">
        <f>T115*'[1]%Distribucion'!$D$24/0.9243</f>
        <v>0</v>
      </c>
    </row>
    <row r="146" spans="2:33" ht="16.5" thickBot="1" x14ac:dyDescent="0.35">
      <c r="B146" s="34" t="s">
        <v>36</v>
      </c>
      <c r="C146" s="18">
        <f>C116*'[1]%Distribucion'!$D$11/0.9243</f>
        <v>0</v>
      </c>
      <c r="D146" s="19">
        <f>C116*'[1]%Distribucion'!$D$12/0.9243</f>
        <v>0</v>
      </c>
      <c r="E146" s="19">
        <f>C116*'[1]%Distribucion'!$D$13/0.9243</f>
        <v>0</v>
      </c>
      <c r="F146" s="19">
        <f>C116*'[1]%Distribucion'!$D$14/0.9243</f>
        <v>0</v>
      </c>
      <c r="G146" s="19">
        <f>C116*'[1]%Distribucion'!$D$15/0.9243</f>
        <v>0</v>
      </c>
      <c r="H146" s="19">
        <f>C116*'[1]%Distribucion'!$D$16/0.9243</f>
        <v>0</v>
      </c>
      <c r="I146" s="19">
        <f>C116*'[1]%Distribucion'!$D$17/0.9243</f>
        <v>0</v>
      </c>
      <c r="J146" s="19">
        <f>C116*'[1]%Distribucion'!$D$18/0.9243</f>
        <v>0</v>
      </c>
      <c r="K146" s="19">
        <f>C116*'[1]%Distribucion'!$D$19/0.9243</f>
        <v>0</v>
      </c>
      <c r="L146" s="19">
        <f>C116*'[1]%Distribucion'!$D$20/0.9243</f>
        <v>0</v>
      </c>
      <c r="M146" s="19">
        <f>C116*'[1]%Distribucion'!$D$21/0.9243</f>
        <v>0</v>
      </c>
      <c r="N146" s="19">
        <f>C116*'[1]%Distribucion'!$D$22/0.9243</f>
        <v>0</v>
      </c>
      <c r="O146" s="19">
        <f>C116*'[1]%Distribucion'!$D$23/0.9243</f>
        <v>0</v>
      </c>
      <c r="P146" s="20">
        <f>C116*'[1]%Distribucion'!$D$24/0.9243</f>
        <v>0</v>
      </c>
      <c r="S146" s="34" t="s">
        <v>37</v>
      </c>
      <c r="T146" s="21">
        <f>T116*'[1]%Distribucion'!$D$11/0.9243</f>
        <v>0</v>
      </c>
      <c r="U146" s="22">
        <f>T116*'[1]%Distribucion'!$D$12/0.9243</f>
        <v>0</v>
      </c>
      <c r="V146" s="22">
        <f>T116*'[1]%Distribucion'!$D$13/0.9243</f>
        <v>0</v>
      </c>
      <c r="W146" s="22">
        <f>T116*'[1]%Distribucion'!$D$14/0.9243</f>
        <v>0</v>
      </c>
      <c r="X146" s="22">
        <f>T116*'[1]%Distribucion'!$D$15/0.9243</f>
        <v>0</v>
      </c>
      <c r="Y146" s="22">
        <f>T116*'[1]%Distribucion'!$D$16/0.9243</f>
        <v>0</v>
      </c>
      <c r="Z146" s="22">
        <f>T116*'[1]%Distribucion'!$D$17/0.9243</f>
        <v>0</v>
      </c>
      <c r="AA146" s="22">
        <f>T116*'[1]%Distribucion'!$D$18/0.9243</f>
        <v>0</v>
      </c>
      <c r="AB146" s="22">
        <f>T116*'[1]%Distribucion'!$D$19/0.9243</f>
        <v>0</v>
      </c>
      <c r="AC146" s="22">
        <f>T116*'[1]%Distribucion'!$D$20/0.9243</f>
        <v>0</v>
      </c>
      <c r="AD146" s="22">
        <f>T116*'[1]%Distribucion'!$D$21/0.9243</f>
        <v>0</v>
      </c>
      <c r="AE146" s="22">
        <f>T116*'[1]%Distribucion'!$D$22/0.9243</f>
        <v>0</v>
      </c>
      <c r="AF146" s="22">
        <f>T116*'[1]%Distribucion'!$D$23/0.9243</f>
        <v>0</v>
      </c>
      <c r="AG146" s="23">
        <f>T116*'[1]%Distribucion'!$D$24/0.9243</f>
        <v>0</v>
      </c>
    </row>
    <row r="147" spans="2:33" ht="16.5" thickBot="1" x14ac:dyDescent="0.35"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2:33" ht="24" customHeight="1" thickBot="1" x14ac:dyDescent="0.3">
      <c r="B148" s="35" t="s">
        <v>17</v>
      </c>
      <c r="C148" s="40" t="s">
        <v>13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2"/>
      <c r="S148" s="35" t="s">
        <v>25</v>
      </c>
      <c r="T148" s="40" t="s">
        <v>13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2"/>
    </row>
    <row r="149" spans="2:33" ht="16.5" thickBot="1" x14ac:dyDescent="0.3">
      <c r="B149" s="36"/>
      <c r="C149" s="12">
        <v>0.29166666666666669</v>
      </c>
      <c r="D149" s="13">
        <v>0.33333333333333331</v>
      </c>
      <c r="E149" s="13">
        <v>0.375</v>
      </c>
      <c r="F149" s="13">
        <v>0.41666666666666702</v>
      </c>
      <c r="G149" s="13">
        <v>0.45833333333333398</v>
      </c>
      <c r="H149" s="13">
        <v>0.5</v>
      </c>
      <c r="I149" s="13">
        <v>0.54166666666666696</v>
      </c>
      <c r="J149" s="13">
        <v>0.58333333333333304</v>
      </c>
      <c r="K149" s="13">
        <v>0.625</v>
      </c>
      <c r="L149" s="13">
        <v>0.66666666666666696</v>
      </c>
      <c r="M149" s="13">
        <v>0.70833333333333304</v>
      </c>
      <c r="N149" s="13">
        <v>0.75</v>
      </c>
      <c r="O149" s="13">
        <v>0.79166666666666696</v>
      </c>
      <c r="P149" s="14">
        <v>0.83333333333333304</v>
      </c>
      <c r="S149" s="36"/>
      <c r="T149" s="12">
        <v>0.29166666666666669</v>
      </c>
      <c r="U149" s="13">
        <v>0.33333333333333331</v>
      </c>
      <c r="V149" s="13">
        <v>0.375</v>
      </c>
      <c r="W149" s="13">
        <v>0.41666666666666702</v>
      </c>
      <c r="X149" s="13">
        <v>0.45833333333333398</v>
      </c>
      <c r="Y149" s="13">
        <v>0.5</v>
      </c>
      <c r="Z149" s="13">
        <v>0.54166666666666696</v>
      </c>
      <c r="AA149" s="13">
        <v>0.58333333333333304</v>
      </c>
      <c r="AB149" s="13">
        <v>0.625</v>
      </c>
      <c r="AC149" s="13">
        <v>0.66666666666666696</v>
      </c>
      <c r="AD149" s="13">
        <v>0.70833333333333304</v>
      </c>
      <c r="AE149" s="13">
        <v>0.75</v>
      </c>
      <c r="AF149" s="13">
        <v>0.79166666666666696</v>
      </c>
      <c r="AG149" s="14">
        <v>0.83333333333333304</v>
      </c>
    </row>
    <row r="150" spans="2:33" x14ac:dyDescent="0.3">
      <c r="B150" s="33" t="s">
        <v>37</v>
      </c>
      <c r="C150" s="15">
        <f>D92*'[1]%Distribucion'!$D$11/0.9243</f>
        <v>0</v>
      </c>
      <c r="D150" s="16">
        <f>D92*'[1]%Distribucion'!$D$12/0.9243</f>
        <v>0</v>
      </c>
      <c r="E150" s="16">
        <f>D92*'[1]%Distribucion'!$D$13/0.9243</f>
        <v>0</v>
      </c>
      <c r="F150" s="16">
        <f>D92*'[1]%Distribucion'!$D$14/0.9243</f>
        <v>0</v>
      </c>
      <c r="G150" s="16">
        <f>D92*'[1]%Distribucion'!$D$15/0.9243</f>
        <v>0</v>
      </c>
      <c r="H150" s="16">
        <f>D92*'[1]%Distribucion'!$D$16/0.9243</f>
        <v>0</v>
      </c>
      <c r="I150" s="16">
        <f>D92*'[1]%Distribucion'!$D$17/0.9243</f>
        <v>0</v>
      </c>
      <c r="J150" s="16">
        <f>D92*'[1]%Distribucion'!$D$18/0.9243</f>
        <v>0</v>
      </c>
      <c r="K150" s="16">
        <f>D92*'[1]%Distribucion'!$D$19/0.9243</f>
        <v>0</v>
      </c>
      <c r="L150" s="16">
        <f>D92*'[1]%Distribucion'!$D$20/0.9243</f>
        <v>0</v>
      </c>
      <c r="M150" s="16">
        <f>D92*'[1]%Distribucion'!$D$21/0.9243</f>
        <v>0</v>
      </c>
      <c r="N150" s="16">
        <f>D92*'[1]%Distribucion'!$D$22/0.9243</f>
        <v>0</v>
      </c>
      <c r="O150" s="16">
        <f>D92*'[1]%Distribucion'!$D$23/0.9243</f>
        <v>0</v>
      </c>
      <c r="P150" s="17">
        <f>D92*'[1]%Distribucion'!$D$24/0.9243</f>
        <v>0</v>
      </c>
      <c r="S150" s="33" t="s">
        <v>36</v>
      </c>
      <c r="T150" s="15">
        <f>U92*'[1]%Distribucion'!$D$11/0.9243</f>
        <v>0</v>
      </c>
      <c r="U150" s="16">
        <f>U92*'[1]%Distribucion'!$D$12/0.9243</f>
        <v>0</v>
      </c>
      <c r="V150" s="16">
        <f>U92*'[1]%Distribucion'!$D$13/0.9243</f>
        <v>0</v>
      </c>
      <c r="W150" s="16">
        <f>U92*'[1]%Distribucion'!$D$14/0.9243</f>
        <v>0</v>
      </c>
      <c r="X150" s="16">
        <f>U92*'[1]%Distribucion'!$D$15/0.9243</f>
        <v>0</v>
      </c>
      <c r="Y150" s="16">
        <f>U92*'[1]%Distribucion'!$D$16/0.9243</f>
        <v>0</v>
      </c>
      <c r="Z150" s="16">
        <f>U92*'[1]%Distribucion'!$D$17/0.9243</f>
        <v>0</v>
      </c>
      <c r="AA150" s="16">
        <f>U92*'[1]%Distribucion'!$D$18/0.9243</f>
        <v>0</v>
      </c>
      <c r="AB150" s="16">
        <f>U92*'[1]%Distribucion'!$D$19/0.9243</f>
        <v>0</v>
      </c>
      <c r="AC150" s="16">
        <f>U92*'[1]%Distribucion'!$D$20/0.9243</f>
        <v>0</v>
      </c>
      <c r="AD150" s="16">
        <f>U92*'[1]%Distribucion'!$D$21/0.9243</f>
        <v>0</v>
      </c>
      <c r="AE150" s="16">
        <f>U92*'[1]%Distribucion'!$D$22/0.9243</f>
        <v>0</v>
      </c>
      <c r="AF150" s="16">
        <f>U92*'[1]%Distribucion'!$D$23/0.9243</f>
        <v>0</v>
      </c>
      <c r="AG150" s="17">
        <f>U92*'[1]%Distribucion'!$D$24/0.9243</f>
        <v>0</v>
      </c>
    </row>
    <row r="151" spans="2:33" ht="16.5" thickBot="1" x14ac:dyDescent="0.35">
      <c r="B151" s="34" t="s">
        <v>38</v>
      </c>
      <c r="C151" s="18">
        <f>D93*'[1]%Distribucion'!$D$11/0.9243</f>
        <v>11.063923005374395</v>
      </c>
      <c r="D151" s="19">
        <f>D93*'[1]%Distribucion'!$D$12/0.9243</f>
        <v>12.427350361919531</v>
      </c>
      <c r="E151" s="19">
        <f>D93*'[1]%Distribucion'!$D$13/0.9243</f>
        <v>10.568633391720589</v>
      </c>
      <c r="F151" s="19">
        <f>D93*'[1]%Distribucion'!$D$14/0.9243</f>
        <v>10.34676573950764</v>
      </c>
      <c r="G151" s="19">
        <f>D93*'[1]%Distribucion'!$D$15/0.9243</f>
        <v>10.258386923688374</v>
      </c>
      <c r="H151" s="19">
        <f>D93*'[1]%Distribucion'!$D$16/0.9243</f>
        <v>10.587966257681053</v>
      </c>
      <c r="I151" s="19">
        <f>D93*'[1]%Distribucion'!$D$17/0.9243</f>
        <v>11.997424247465394</v>
      </c>
      <c r="J151" s="19">
        <f>D93*'[1]%Distribucion'!$D$18/0.9243</f>
        <v>14.269496304152364</v>
      </c>
      <c r="K151" s="19">
        <f>D93*'[1]%Distribucion'!$D$19/0.9243</f>
        <v>11.644829596853112</v>
      </c>
      <c r="L151" s="19">
        <f>D93*'[1]%Distribucion'!$D$20/0.9243</f>
        <v>11.481881155186342</v>
      </c>
      <c r="M151" s="19">
        <f>D93*'[1]%Distribucion'!$D$21/0.9243</f>
        <v>11.640226533529193</v>
      </c>
      <c r="N151" s="19">
        <f>D93*'[1]%Distribucion'!$D$22/0.9243</f>
        <v>9.9969329268897109</v>
      </c>
      <c r="O151" s="19">
        <f>D93*'[1]%Distribucion'!$D$23/0.9243</f>
        <v>8.8185487159661609</v>
      </c>
      <c r="P151" s="20">
        <f>D93*'[1]%Distribucion'!$D$24/0.9243</f>
        <v>6.8521200639874866</v>
      </c>
      <c r="S151" s="34" t="s">
        <v>35</v>
      </c>
      <c r="T151" s="18">
        <f>U93*'[1]%Distribucion'!$D$11/0.9243</f>
        <v>0</v>
      </c>
      <c r="U151" s="19">
        <f>U93*'[1]%Distribucion'!$D$12/0.9243</f>
        <v>0</v>
      </c>
      <c r="V151" s="19">
        <f>U93*'[1]%Distribucion'!$D$13/0.9243</f>
        <v>0</v>
      </c>
      <c r="W151" s="19">
        <f>U93*'[1]%Distribucion'!$D$14/0.9243</f>
        <v>0</v>
      </c>
      <c r="X151" s="19">
        <f>U93*'[1]%Distribucion'!$D$15/0.9243</f>
        <v>0</v>
      </c>
      <c r="Y151" s="19">
        <f>U93*'[1]%Distribucion'!$D$16/0.9243</f>
        <v>0</v>
      </c>
      <c r="Z151" s="19">
        <f>U93*'[1]%Distribucion'!$D$17/0.9243</f>
        <v>0</v>
      </c>
      <c r="AA151" s="19">
        <f>U93*'[1]%Distribucion'!$D$18/0.9243</f>
        <v>0</v>
      </c>
      <c r="AB151" s="19">
        <f>U93*'[1]%Distribucion'!$D$19/0.9243</f>
        <v>0</v>
      </c>
      <c r="AC151" s="19">
        <f>U93*'[1]%Distribucion'!$D$20/0.9243</f>
        <v>0</v>
      </c>
      <c r="AD151" s="19">
        <f>U93*'[1]%Distribucion'!$D$21/0.9243</f>
        <v>0</v>
      </c>
      <c r="AE151" s="19">
        <f>U93*'[1]%Distribucion'!$D$22/0.9243</f>
        <v>0</v>
      </c>
      <c r="AF151" s="19">
        <f>U93*'[1]%Distribucion'!$D$23/0.9243</f>
        <v>0</v>
      </c>
      <c r="AG151" s="20">
        <f>U93*'[1]%Distribucion'!$D$24/0.9243</f>
        <v>0</v>
      </c>
    </row>
    <row r="152" spans="2:33" x14ac:dyDescent="0.3">
      <c r="B152" s="33" t="s">
        <v>39</v>
      </c>
      <c r="C152" s="18">
        <f>D94*'[1]%Distribucion'!$D$11/0.9243</f>
        <v>43.397480036025819</v>
      </c>
      <c r="D152" s="19">
        <f>D94*'[1]%Distribucion'!$D$12/0.9243</f>
        <v>48.745430438202071</v>
      </c>
      <c r="E152" s="19">
        <f>D94*'[1]%Distribucion'!$D$13/0.9243</f>
        <v>41.454740457112365</v>
      </c>
      <c r="F152" s="19">
        <f>D94*'[1]%Distribucion'!$D$14/0.9243</f>
        <v>40.584479790721765</v>
      </c>
      <c r="G152" s="19">
        <f>D94*'[1]%Distribucion'!$D$15/0.9243</f>
        <v>40.237819940209327</v>
      </c>
      <c r="H152" s="19">
        <f>D94*'[1]%Distribucion'!$D$16/0.9243</f>
        <v>41.530572299411958</v>
      </c>
      <c r="I152" s="19">
        <f>D94*'[1]%Distribucion'!$D$17/0.9243</f>
        <v>47.059074707063438</v>
      </c>
      <c r="J152" s="19">
        <f>D94*'[1]%Distribucion'!$D$18/0.9243</f>
        <v>55.971121697320704</v>
      </c>
      <c r="K152" s="19">
        <f>D94*'[1]%Distribucion'!$D$19/0.9243</f>
        <v>45.67604634512319</v>
      </c>
      <c r="L152" s="19">
        <f>D94*'[1]%Distribucion'!$D$20/0.9243</f>
        <v>45.036892245740894</v>
      </c>
      <c r="M152" s="19">
        <f>D94*'[1]%Distribucion'!$D$21/0.9243</f>
        <v>45.657991144575668</v>
      </c>
      <c r="N152" s="19">
        <f>D94*'[1]%Distribucion'!$D$22/0.9243</f>
        <v>39.212284549110031</v>
      </c>
      <c r="O152" s="19">
        <f>D94*'[1]%Distribucion'!$D$23/0.9243</f>
        <v>34.590153208944187</v>
      </c>
      <c r="P152" s="20">
        <f>D94*'[1]%Distribucion'!$D$24/0.9243</f>
        <v>26.876971535042451</v>
      </c>
      <c r="S152" s="33" t="s">
        <v>34</v>
      </c>
      <c r="T152" s="18">
        <f>U94*'[1]%Distribucion'!$D$11/0.9243</f>
        <v>0</v>
      </c>
      <c r="U152" s="19">
        <f>U94*'[1]%Distribucion'!$D$12/0.9243</f>
        <v>0</v>
      </c>
      <c r="V152" s="19">
        <f>U94*'[1]%Distribucion'!$D$13/0.9243</f>
        <v>0</v>
      </c>
      <c r="W152" s="19">
        <f>U94*'[1]%Distribucion'!$D$14/0.9243</f>
        <v>0</v>
      </c>
      <c r="X152" s="19">
        <f>U94*'[1]%Distribucion'!$D$15/0.9243</f>
        <v>0</v>
      </c>
      <c r="Y152" s="19">
        <f>U94*'[1]%Distribucion'!$D$16/0.9243</f>
        <v>0</v>
      </c>
      <c r="Z152" s="19">
        <f>U94*'[1]%Distribucion'!$D$17/0.9243</f>
        <v>0</v>
      </c>
      <c r="AA152" s="19">
        <f>U94*'[1]%Distribucion'!$D$18/0.9243</f>
        <v>0</v>
      </c>
      <c r="AB152" s="19">
        <f>U94*'[1]%Distribucion'!$D$19/0.9243</f>
        <v>0</v>
      </c>
      <c r="AC152" s="19">
        <f>U94*'[1]%Distribucion'!$D$20/0.9243</f>
        <v>0</v>
      </c>
      <c r="AD152" s="19">
        <f>U94*'[1]%Distribucion'!$D$21/0.9243</f>
        <v>0</v>
      </c>
      <c r="AE152" s="19">
        <f>U94*'[1]%Distribucion'!$D$22/0.9243</f>
        <v>0</v>
      </c>
      <c r="AF152" s="19">
        <f>U94*'[1]%Distribucion'!$D$23/0.9243</f>
        <v>0</v>
      </c>
      <c r="AG152" s="20">
        <f>U94*'[1]%Distribucion'!$D$24/0.9243</f>
        <v>0</v>
      </c>
    </row>
    <row r="153" spans="2:33" ht="16.5" thickBot="1" x14ac:dyDescent="0.35">
      <c r="B153" s="34" t="s">
        <v>40</v>
      </c>
      <c r="C153" s="18">
        <f>D95*'[1]%Distribucion'!$D$11/0.9243</f>
        <v>27.618451408596087</v>
      </c>
      <c r="D153" s="19">
        <f>D95*'[1]%Distribucion'!$D$12/0.9243</f>
        <v>31.021923411935305</v>
      </c>
      <c r="E153" s="19">
        <f>D95*'[1]%Distribucion'!$D$13/0.9243</f>
        <v>26.382078729462727</v>
      </c>
      <c r="F153" s="19">
        <f>D95*'[1]%Distribucion'!$D$14/0.9243</f>
        <v>25.828238923382539</v>
      </c>
      <c r="G153" s="19">
        <f>D95*'[1]%Distribucion'!$D$15/0.9243</f>
        <v>25.607622237143129</v>
      </c>
      <c r="H153" s="19">
        <f>D95*'[1]%Distribucion'!$D$16/0.9243</f>
        <v>26.430338629577594</v>
      </c>
      <c r="I153" s="19">
        <f>D95*'[1]%Distribucion'!$D$17/0.9243</f>
        <v>29.94871515699985</v>
      </c>
      <c r="J153" s="19">
        <f>D95*'[1]%Distribucion'!$D$18/0.9243</f>
        <v>35.620402465738003</v>
      </c>
      <c r="K153" s="19">
        <f>D95*'[1]%Distribucion'!$D$19/0.9243</f>
        <v>29.068546502523866</v>
      </c>
      <c r="L153" s="19">
        <f>D95*'[1]%Distribucion'!$D$20/0.9243</f>
        <v>28.661784487269962</v>
      </c>
      <c r="M153" s="19">
        <f>D95*'[1]%Distribucion'!$D$21/0.9243</f>
        <v>29.057056050115566</v>
      </c>
      <c r="N153" s="19">
        <f>D95*'[1]%Distribucion'!$D$22/0.9243</f>
        <v>24.954964540351547</v>
      </c>
      <c r="O153" s="19">
        <f>D95*'[1]%Distribucion'!$D$23/0.9243</f>
        <v>22.013408723826085</v>
      </c>
      <c r="P153" s="20">
        <f>D95*'[1]%Distribucion'!$D$24/0.9243</f>
        <v>17.104687454999222</v>
      </c>
      <c r="S153" s="34" t="s">
        <v>33</v>
      </c>
      <c r="T153" s="18">
        <f>U95*'[1]%Distribucion'!$D$11/0.9243</f>
        <v>0</v>
      </c>
      <c r="U153" s="19">
        <f>U95*'[1]%Distribucion'!$D$12/0.9243</f>
        <v>0</v>
      </c>
      <c r="V153" s="19">
        <f>U95*'[1]%Distribucion'!$D$13/0.9243</f>
        <v>0</v>
      </c>
      <c r="W153" s="19">
        <f>U95*'[1]%Distribucion'!$D$14/0.9243</f>
        <v>0</v>
      </c>
      <c r="X153" s="19">
        <f>U95*'[1]%Distribucion'!$D$15/0.9243</f>
        <v>0</v>
      </c>
      <c r="Y153" s="19">
        <f>U95*'[1]%Distribucion'!$D$16/0.9243</f>
        <v>0</v>
      </c>
      <c r="Z153" s="19">
        <f>U95*'[1]%Distribucion'!$D$17/0.9243</f>
        <v>0</v>
      </c>
      <c r="AA153" s="19">
        <f>U95*'[1]%Distribucion'!$D$18/0.9243</f>
        <v>0</v>
      </c>
      <c r="AB153" s="19">
        <f>U95*'[1]%Distribucion'!$D$19/0.9243</f>
        <v>0</v>
      </c>
      <c r="AC153" s="19">
        <f>U95*'[1]%Distribucion'!$D$20/0.9243</f>
        <v>0</v>
      </c>
      <c r="AD153" s="19">
        <f>U95*'[1]%Distribucion'!$D$21/0.9243</f>
        <v>0</v>
      </c>
      <c r="AE153" s="19">
        <f>U95*'[1]%Distribucion'!$D$22/0.9243</f>
        <v>0</v>
      </c>
      <c r="AF153" s="19">
        <f>U95*'[1]%Distribucion'!$D$23/0.9243</f>
        <v>0</v>
      </c>
      <c r="AG153" s="20">
        <f>U95*'[1]%Distribucion'!$D$24/0.9243</f>
        <v>0</v>
      </c>
    </row>
    <row r="154" spans="2:33" x14ac:dyDescent="0.3">
      <c r="B154" s="33" t="s">
        <v>41</v>
      </c>
      <c r="C154" s="18">
        <f>D96*'[1]%Distribucion'!$D$11/0.9243</f>
        <v>19.931531041566146</v>
      </c>
      <c r="D154" s="19">
        <f>D96*'[1]%Distribucion'!$D$12/0.9243</f>
        <v>22.387729866042712</v>
      </c>
      <c r="E154" s="19">
        <f>D96*'[1]%Distribucion'!$D$13/0.9243</f>
        <v>19.039272454416651</v>
      </c>
      <c r="F154" s="19">
        <f>D96*'[1]%Distribucion'!$D$14/0.9243</f>
        <v>18.639580410730726</v>
      </c>
      <c r="G154" s="19">
        <f>D96*'[1]%Distribucion'!$D$15/0.9243</f>
        <v>18.480366982540481</v>
      </c>
      <c r="H154" s="19">
        <f>D96*'[1]%Distribucion'!$D$16/0.9243</f>
        <v>19.074100391833266</v>
      </c>
      <c r="I154" s="19">
        <f>D96*'[1]%Distribucion'!$D$17/0.9243</f>
        <v>21.613222876825592</v>
      </c>
      <c r="J154" s="19">
        <f>D96*'[1]%Distribucion'!$D$18/0.9243</f>
        <v>25.706334759883109</v>
      </c>
      <c r="K154" s="19">
        <f>D96*'[1]%Distribucion'!$D$19/0.9243</f>
        <v>20.978027637274931</v>
      </c>
      <c r="L154" s="19">
        <f>D96*'[1]%Distribucion'!$D$20/0.9243</f>
        <v>20.684477879049169</v>
      </c>
      <c r="M154" s="19">
        <f>D96*'[1]%Distribucion'!$D$21/0.9243</f>
        <v>20.969735271223353</v>
      </c>
      <c r="N154" s="19">
        <f>D96*'[1]%Distribucion'!$D$22/0.9243</f>
        <v>18.009360590811013</v>
      </c>
      <c r="O154" s="19">
        <f>D96*'[1]%Distribucion'!$D$23/0.9243</f>
        <v>15.886514881607763</v>
      </c>
      <c r="P154" s="20">
        <f>D96*'[1]%Distribucion'!$D$24/0.9243</f>
        <v>12.344016104374838</v>
      </c>
      <c r="S154" s="33" t="s">
        <v>32</v>
      </c>
      <c r="T154" s="18">
        <f>U96*'[1]%Distribucion'!$D$11/0.9243</f>
        <v>2.8851926359463755</v>
      </c>
      <c r="U154" s="19">
        <f>U96*'[1]%Distribucion'!$D$12/0.9243</f>
        <v>3.2407401724613178</v>
      </c>
      <c r="V154" s="19">
        <f>U96*'[1]%Distribucion'!$D$13/0.9243</f>
        <v>2.7560335713649846</v>
      </c>
      <c r="W154" s="19">
        <f>U96*'[1]%Distribucion'!$D$14/0.9243</f>
        <v>2.6981760721751802</v>
      </c>
      <c r="X154" s="19">
        <f>U96*'[1]%Distribucion'!$D$15/0.9243</f>
        <v>2.6751291015435563</v>
      </c>
      <c r="Y154" s="19">
        <f>U96*'[1]%Distribucion'!$D$16/0.9243</f>
        <v>2.7610750961906523</v>
      </c>
      <c r="Z154" s="19">
        <f>U96*'[1]%Distribucion'!$D$17/0.9243</f>
        <v>3.1286262632428992</v>
      </c>
      <c r="AA154" s="19">
        <f>U96*'[1]%Distribucion'!$D$18/0.9243</f>
        <v>3.7211254665642217</v>
      </c>
      <c r="AB154" s="19">
        <f>U96*'[1]%Distribucion'!$D$19/0.9243</f>
        <v>3.0366784533271507</v>
      </c>
      <c r="AC154" s="19">
        <f>U96*'[1]%Distribucion'!$D$20/0.9243</f>
        <v>2.9941856012250949</v>
      </c>
      <c r="AD154" s="19">
        <f>U96*'[1]%Distribucion'!$D$21/0.9243</f>
        <v>3.0354780902734206</v>
      </c>
      <c r="AE154" s="19">
        <f>U96*'[1]%Distribucion'!$D$22/0.9243</f>
        <v>2.60694848009167</v>
      </c>
      <c r="AF154" s="19">
        <f>U96*'[1]%Distribucion'!$D$23/0.9243</f>
        <v>2.299655538336689</v>
      </c>
      <c r="AG154" s="20">
        <f>U96*'[1]%Distribucion'!$D$24/0.9243</f>
        <v>1.7868604417830649</v>
      </c>
    </row>
    <row r="155" spans="2:33" ht="16.5" thickBot="1" x14ac:dyDescent="0.35">
      <c r="B155" s="34" t="s">
        <v>42</v>
      </c>
      <c r="C155" s="18">
        <f>D97*'[1]%Distribucion'!$D$11/0.9243</f>
        <v>18.865009520976471</v>
      </c>
      <c r="D155" s="19">
        <f>D97*'[1]%Distribucion'!$D$12/0.9243</f>
        <v>21.189778958533978</v>
      </c>
      <c r="E155" s="19">
        <f>D97*'[1]%Distribucion'!$D$13/0.9243</f>
        <v>18.02049503251871</v>
      </c>
      <c r="F155" s="19">
        <f>D97*'[1]%Distribucion'!$D$14/0.9243</f>
        <v>17.642190215198415</v>
      </c>
      <c r="G155" s="19">
        <f>D97*'[1]%Distribucion'!$D$15/0.9243</f>
        <v>17.491496180083271</v>
      </c>
      <c r="H155" s="19">
        <f>D97*'[1]%Distribucion'!$D$16/0.9243</f>
        <v>18.053459352700145</v>
      </c>
      <c r="I155" s="19">
        <f>D97*'[1]%Distribucion'!$D$17/0.9243</f>
        <v>20.456715266880124</v>
      </c>
      <c r="J155" s="19">
        <f>D97*'[1]%Distribucion'!$D$18/0.9243</f>
        <v>24.330807752965161</v>
      </c>
      <c r="K155" s="19">
        <f>D97*'[1]%Distribucion'!$D$19/0.9243</f>
        <v>19.855508855952017</v>
      </c>
      <c r="L155" s="19">
        <f>D97*'[1]%Distribucion'!$D$20/0.9243</f>
        <v>19.577666728708483</v>
      </c>
      <c r="M155" s="19">
        <f>D97*'[1]%Distribucion'!$D$21/0.9243</f>
        <v>19.847660208289771</v>
      </c>
      <c r="N155" s="19">
        <f>D97*'[1]%Distribucion'!$D$22/0.9243</f>
        <v>17.045692992867654</v>
      </c>
      <c r="O155" s="19">
        <f>D97*'[1]%Distribucion'!$D$23/0.9243</f>
        <v>15.036439191332468</v>
      </c>
      <c r="P155" s="20">
        <f>D97*'[1]%Distribucion'!$D$24/0.9243</f>
        <v>11.683496910020624</v>
      </c>
      <c r="S155" s="34" t="s">
        <v>31</v>
      </c>
      <c r="T155" s="18">
        <f>U97*'[1]%Distribucion'!$D$11/0.9243</f>
        <v>9.1468345539048403</v>
      </c>
      <c r="U155" s="19">
        <f>U97*'[1]%Distribucion'!$D$12/0.9243</f>
        <v>10.274015613509855</v>
      </c>
      <c r="V155" s="19">
        <f>U97*'[1]%Distribucion'!$D$13/0.9243</f>
        <v>8.7373656747235451</v>
      </c>
      <c r="W155" s="19">
        <f>U97*'[1]%Distribucion'!$D$14/0.9243</f>
        <v>8.5539418831200269</v>
      </c>
      <c r="X155" s="19">
        <f>U97*'[1]%Distribucion'!$D$15/0.9243</f>
        <v>8.4808768043070089</v>
      </c>
      <c r="Y155" s="19">
        <f>U97*'[1]%Distribucion'!$D$16/0.9243</f>
        <v>8.7533486607138933</v>
      </c>
      <c r="Z155" s="19">
        <f>U97*'[1]%Distribucion'!$D$17/0.9243</f>
        <v>9.9185844488673549</v>
      </c>
      <c r="AA155" s="19">
        <f>U97*'[1]%Distribucion'!$D$18/0.9243</f>
        <v>11.796965850018724</v>
      </c>
      <c r="AB155" s="19">
        <f>U97*'[1]%Distribucion'!$D$19/0.9243</f>
        <v>9.627085228186246</v>
      </c>
      <c r="AC155" s="19">
        <f>U97*'[1]%Distribucion'!$D$20/0.9243</f>
        <v>9.4923714891247446</v>
      </c>
      <c r="AD155" s="19">
        <f>U97*'[1]%Distribucion'!$D$21/0.9243</f>
        <v>9.6232797553314029</v>
      </c>
      <c r="AE155" s="19">
        <f>U97*'[1]%Distribucion'!$D$22/0.9243</f>
        <v>8.2647259461518274</v>
      </c>
      <c r="AF155" s="19">
        <f>U97*'[1]%Distribucion'!$D$23/0.9243</f>
        <v>7.2905248953115711</v>
      </c>
      <c r="AG155" s="20">
        <f>U97*'[1]%Distribucion'!$D$24/0.9243</f>
        <v>5.6648268917218942</v>
      </c>
    </row>
    <row r="156" spans="2:33" x14ac:dyDescent="0.3">
      <c r="B156" s="33" t="s">
        <v>43</v>
      </c>
      <c r="C156" s="18">
        <f>D98*'[1]%Distribucion'!$D$11/0.9243</f>
        <v>13.601207409355068</v>
      </c>
      <c r="D156" s="19">
        <f>D98*'[1]%Distribucion'!$D$12/0.9243</f>
        <v>15.277308938166421</v>
      </c>
      <c r="E156" s="19">
        <f>D98*'[1]%Distribucion'!$D$13/0.9243</f>
        <v>12.992333255067079</v>
      </c>
      <c r="F156" s="19">
        <f>D98*'[1]%Distribucion'!$D$14/0.9243</f>
        <v>12.719584795618371</v>
      </c>
      <c r="G156" s="19">
        <f>D98*'[1]%Distribucion'!$D$15/0.9243</f>
        <v>12.610938106377393</v>
      </c>
      <c r="H156" s="19">
        <f>D98*'[1]%Distribucion'!$D$16/0.9243</f>
        <v>13.016099718338545</v>
      </c>
      <c r="I156" s="19">
        <f>D98*'[1]%Distribucion'!$D$17/0.9243</f>
        <v>14.748788064462909</v>
      </c>
      <c r="J156" s="19">
        <f>D98*'[1]%Distribucion'!$D$18/0.9243</f>
        <v>17.541913367033079</v>
      </c>
      <c r="K156" s="19">
        <f>D98*'[1]%Distribucion'!$D$19/0.9243</f>
        <v>14.315333043845252</v>
      </c>
      <c r="L156" s="19">
        <f>D98*'[1]%Distribucion'!$D$20/0.9243</f>
        <v>14.115015710557199</v>
      </c>
      <c r="M156" s="19">
        <f>D98*'[1]%Distribucion'!$D$21/0.9243</f>
        <v>14.309674362113952</v>
      </c>
      <c r="N156" s="19">
        <f>D98*'[1]%Distribucion'!$D$22/0.9243</f>
        <v>12.289524984039497</v>
      </c>
      <c r="O156" s="19">
        <f>D98*'[1]%Distribucion'!$D$23/0.9243</f>
        <v>10.840902460826442</v>
      </c>
      <c r="P156" s="20">
        <f>D98*'[1]%Distribucion'!$D$24/0.9243</f>
        <v>8.4235136252146585</v>
      </c>
      <c r="S156" s="33" t="s">
        <v>30</v>
      </c>
      <c r="T156" s="18">
        <f>U98*'[1]%Distribucion'!$D$11/0.9243</f>
        <v>12.358660327038363</v>
      </c>
      <c r="U156" s="19">
        <f>U98*'[1]%Distribucion'!$D$12/0.9243</f>
        <v>13.881640518779401</v>
      </c>
      <c r="V156" s="19">
        <f>U98*'[1]%Distribucion'!$D$13/0.9243</f>
        <v>11.80541026413716</v>
      </c>
      <c r="W156" s="19">
        <f>U98*'[1]%Distribucion'!$D$14/0.9243</f>
        <v>11.557578916257626</v>
      </c>
      <c r="X156" s="19">
        <f>U98*'[1]%Distribucion'!$D$15/0.9243</f>
        <v>11.458857715442541</v>
      </c>
      <c r="Y156" s="19">
        <f>U98*'[1]%Distribucion'!$D$16/0.9243</f>
        <v>11.82700552681546</v>
      </c>
      <c r="Z156" s="19">
        <f>U98*'[1]%Distribucion'!$D$17/0.9243</f>
        <v>13.401403010647689</v>
      </c>
      <c r="AA156" s="19">
        <f>U98*'[1]%Distribucion'!$D$18/0.9243</f>
        <v>15.939360548268814</v>
      </c>
      <c r="AB156" s="19">
        <f>U98*'[1]%Distribucion'!$D$19/0.9243</f>
        <v>13.007546553229174</v>
      </c>
      <c r="AC156" s="19">
        <f>U98*'[1]%Distribucion'!$D$20/0.9243</f>
        <v>12.825529339226366</v>
      </c>
      <c r="AD156" s="19">
        <f>U98*'[1]%Distribucion'!$D$21/0.9243</f>
        <v>13.002404824020058</v>
      </c>
      <c r="AE156" s="19">
        <f>U98*'[1]%Distribucion'!$D$22/0.9243</f>
        <v>11.166807496364584</v>
      </c>
      <c r="AF156" s="19">
        <f>U98*'[1]%Distribucion'!$D$23/0.9243</f>
        <v>9.8505248188301273</v>
      </c>
      <c r="AG156" s="20">
        <f>U98*'[1]%Distribucion'!$D$24/0.9243</f>
        <v>7.6539781006945029</v>
      </c>
    </row>
    <row r="157" spans="2:33" ht="16.5" thickBot="1" x14ac:dyDescent="0.35">
      <c r="B157" s="34" t="s">
        <v>44</v>
      </c>
      <c r="C157" s="18">
        <f>D99*'[1]%Distribucion'!$D$11/0.9243</f>
        <v>9.5773603424935025</v>
      </c>
      <c r="D157" s="19">
        <f>D99*'[1]%Distribucion'!$D$12/0.9243</f>
        <v>10.757595878126123</v>
      </c>
      <c r="E157" s="19">
        <f>D99*'[1]%Distribucion'!$D$13/0.9243</f>
        <v>9.1486184666188546</v>
      </c>
      <c r="F157" s="19">
        <f>D99*'[1]%Distribucion'!$D$14/0.9243</f>
        <v>8.9565612322586503</v>
      </c>
      <c r="G157" s="19">
        <f>D99*'[1]%Distribucion'!$D$15/0.9243</f>
        <v>8.8800571057085254</v>
      </c>
      <c r="H157" s="19">
        <f>D99*'[1]%Distribucion'!$D$16/0.9243</f>
        <v>9.1653537443016919</v>
      </c>
      <c r="I157" s="19">
        <f>D99*'[1]%Distribucion'!$D$17/0.9243</f>
        <v>10.385435179179174</v>
      </c>
      <c r="J157" s="19">
        <f>D99*'[1]%Distribucion'!$D$18/0.9243</f>
        <v>12.352228765905247</v>
      </c>
      <c r="K157" s="19">
        <f>D99*'[1]%Distribucion'!$D$19/0.9243</f>
        <v>10.080215590963578</v>
      </c>
      <c r="L157" s="19">
        <f>D99*'[1]%Distribucion'!$D$20/0.9243</f>
        <v>9.9391611076367905</v>
      </c>
      <c r="M157" s="19">
        <f>D99*'[1]%Distribucion'!$D$21/0.9243</f>
        <v>10.076231001039092</v>
      </c>
      <c r="N157" s="19">
        <f>D99*'[1]%Distribucion'!$D$22/0.9243</f>
        <v>8.6537323979977483</v>
      </c>
      <c r="O157" s="19">
        <f>D99*'[1]%Distribucion'!$D$23/0.9243</f>
        <v>7.6336773773294428</v>
      </c>
      <c r="P157" s="20">
        <f>D99*'[1]%Distribucion'!$D$24/0.9243</f>
        <v>5.9314605615892102</v>
      </c>
      <c r="S157" s="34" t="s">
        <v>29</v>
      </c>
      <c r="T157" s="18">
        <f>U99*'[1]%Distribucion'!$D$11/0.9243</f>
        <v>6.0687171450811812</v>
      </c>
      <c r="U157" s="19">
        <f>U99*'[1]%Distribucion'!$D$12/0.9243</f>
        <v>6.8165761974913339</v>
      </c>
      <c r="V157" s="19">
        <f>U99*'[1]%Distribucion'!$D$13/0.9243</f>
        <v>5.7970438363731036</v>
      </c>
      <c r="W157" s="19">
        <f>U99*'[1]%Distribucion'!$D$14/0.9243</f>
        <v>5.6753463133272914</v>
      </c>
      <c r="X157" s="19">
        <f>U99*'[1]%Distribucion'!$D$15/0.9243</f>
        <v>5.6268692916990846</v>
      </c>
      <c r="Y157" s="19">
        <f>U99*'[1]%Distribucion'!$D$16/0.9243</f>
        <v>5.8076481848542727</v>
      </c>
      <c r="Z157" s="19">
        <f>U99*'[1]%Distribucion'!$D$17/0.9243</f>
        <v>6.5807556860291188</v>
      </c>
      <c r="AA157" s="19">
        <f>U99*'[1]%Distribucion'!$D$18/0.9243</f>
        <v>7.8270191170542773</v>
      </c>
      <c r="AB157" s="19">
        <f>U99*'[1]%Distribucion'!$D$19/0.9243</f>
        <v>6.3873525684915835</v>
      </c>
      <c r="AC157" s="19">
        <f>U99*'[1]%Distribucion'!$D$20/0.9243</f>
        <v>6.2979730598645771</v>
      </c>
      <c r="AD157" s="19">
        <f>U99*'[1]%Distribucion'!$D$21/0.9243</f>
        <v>6.384827723615115</v>
      </c>
      <c r="AE157" s="19">
        <f>U99*'[1]%Distribucion'!$D$22/0.9243</f>
        <v>5.4834581027156384</v>
      </c>
      <c r="AF157" s="19">
        <f>U99*'[1]%Distribucion'!$D$23/0.9243</f>
        <v>4.8370978143395433</v>
      </c>
      <c r="AG157" s="20">
        <f>U99*'[1]%Distribucion'!$D$24/0.9243</f>
        <v>3.7584840831119348</v>
      </c>
    </row>
    <row r="158" spans="2:33" x14ac:dyDescent="0.3">
      <c r="B158" s="33" t="s">
        <v>45</v>
      </c>
      <c r="C158" s="18">
        <f>D100*'[1]%Distribucion'!$D$11/0.9243</f>
        <v>40.340331919797038</v>
      </c>
      <c r="D158" s="19">
        <f>D100*'[1]%Distribucion'!$D$12/0.9243</f>
        <v>45.311544398846742</v>
      </c>
      <c r="E158" s="19">
        <f>D100*'[1]%Distribucion'!$D$13/0.9243</f>
        <v>38.534449196144941</v>
      </c>
      <c r="F158" s="19">
        <f>D100*'[1]%Distribucion'!$D$14/0.9243</f>
        <v>37.725494295772911</v>
      </c>
      <c r="G158" s="19">
        <f>D100*'[1]%Distribucion'!$D$15/0.9243</f>
        <v>37.403254999359156</v>
      </c>
      <c r="H158" s="19">
        <f>D100*'[1]%Distribucion'!$D$16/0.9243</f>
        <v>38.604939042235451</v>
      </c>
      <c r="I158" s="19">
        <f>D100*'[1]%Distribucion'!$D$17/0.9243</f>
        <v>43.743984488167328</v>
      </c>
      <c r="J158" s="19">
        <f>D100*'[1]%Distribucion'!$D$18/0.9243</f>
        <v>52.028219733470969</v>
      </c>
      <c r="K158" s="19">
        <f>D100*'[1]%Distribucion'!$D$19/0.9243</f>
        <v>42.45838396184994</v>
      </c>
      <c r="L158" s="19">
        <f>D100*'[1]%Distribucion'!$D$20/0.9243</f>
        <v>41.864255259087095</v>
      </c>
      <c r="M158" s="19">
        <f>D100*'[1]%Distribucion'!$D$21/0.9243</f>
        <v>42.441600665161729</v>
      </c>
      <c r="N158" s="19">
        <f>D100*'[1]%Distribucion'!$D$22/0.9243</f>
        <v>36.449963747468459</v>
      </c>
      <c r="O158" s="19">
        <f>D100*'[1]%Distribucion'!$D$23/0.9243</f>
        <v>32.15343979528506</v>
      </c>
      <c r="P158" s="20">
        <f>D100*'[1]%Distribucion'!$D$24/0.9243</f>
        <v>24.983615450078993</v>
      </c>
      <c r="S158" s="33" t="s">
        <v>28</v>
      </c>
      <c r="T158" s="18">
        <f>U100*'[1]%Distribucion'!$D$11/0.9243</f>
        <v>13.192965134650654</v>
      </c>
      <c r="U158" s="19">
        <f>U100*'[1]%Distribucion'!$D$12/0.9243</f>
        <v>14.818758225382689</v>
      </c>
      <c r="V158" s="19">
        <f>U100*'[1]%Distribucion'!$D$13/0.9243</f>
        <v>12.602366429172031</v>
      </c>
      <c r="W158" s="19">
        <f>U100*'[1]%Distribucion'!$D$14/0.9243</f>
        <v>12.337804555528264</v>
      </c>
      <c r="X158" s="19">
        <f>U100*'[1]%Distribucion'!$D$15/0.9243</f>
        <v>12.232418912914977</v>
      </c>
      <c r="Y158" s="19">
        <f>U100*'[1]%Distribucion'!$D$16/0.9243</f>
        <v>12.625419538493686</v>
      </c>
      <c r="Z158" s="19">
        <f>U100*'[1]%Distribucion'!$D$17/0.9243</f>
        <v>14.306100984753478</v>
      </c>
      <c r="AA158" s="19">
        <f>U100*'[1]%Distribucion'!$D$18/0.9243</f>
        <v>17.015390213603354</v>
      </c>
      <c r="AB158" s="19">
        <f>U100*'[1]%Distribucion'!$D$19/0.9243</f>
        <v>13.885656181410891</v>
      </c>
      <c r="AC158" s="19">
        <f>U100*'[1]%Distribucion'!$D$20/0.9243</f>
        <v>13.691351402842649</v>
      </c>
      <c r="AD158" s="19">
        <f>U100*'[1]%Distribucion'!$D$21/0.9243</f>
        <v>13.880167345858117</v>
      </c>
      <c r="AE158" s="19">
        <f>U100*'[1]%Distribucion'!$D$22/0.9243</f>
        <v>11.920653053517343</v>
      </c>
      <c r="AF158" s="19">
        <f>U100*'[1]%Distribucion'!$D$23/0.9243</f>
        <v>10.515511152006873</v>
      </c>
      <c r="AG158" s="20">
        <f>U100*'[1]%Distribucion'!$D$24/0.9243</f>
        <v>8.1706806038612765</v>
      </c>
    </row>
    <row r="159" spans="2:33" ht="16.5" thickBot="1" x14ac:dyDescent="0.35">
      <c r="B159" s="34" t="s">
        <v>46</v>
      </c>
      <c r="C159" s="18">
        <f>D101*'[1]%Distribucion'!$D$11/0.9243</f>
        <v>21.031399562185175</v>
      </c>
      <c r="D159" s="19">
        <f>D101*'[1]%Distribucion'!$D$12/0.9243</f>
        <v>23.623137185050563</v>
      </c>
      <c r="E159" s="19">
        <f>D101*'[1]%Distribucion'!$D$13/0.9243</f>
        <v>20.089904058402876</v>
      </c>
      <c r="F159" s="19">
        <f>D101*'[1]%Distribucion'!$D$14/0.9243</f>
        <v>19.668156072507834</v>
      </c>
      <c r="G159" s="19">
        <f>D101*'[1]%Distribucion'!$D$15/0.9243</f>
        <v>19.500156874806905</v>
      </c>
      <c r="H159" s="19">
        <f>D101*'[1]%Distribucion'!$D$16/0.9243</f>
        <v>20.126653882899955</v>
      </c>
      <c r="I159" s="19">
        <f>D101*'[1]%Distribucion'!$D$17/0.9243</f>
        <v>22.805891087901248</v>
      </c>
      <c r="J159" s="19">
        <f>D101*'[1]%Distribucion'!$D$18/0.9243</f>
        <v>27.124870462129323</v>
      </c>
      <c r="K159" s="19">
        <f>D101*'[1]%Distribucion'!$D$19/0.9243</f>
        <v>22.135644288740242</v>
      </c>
      <c r="L159" s="19">
        <f>D101*'[1]%Distribucion'!$D$20/0.9243</f>
        <v>21.825895767979155</v>
      </c>
      <c r="M159" s="19">
        <f>D101*'[1]%Distribucion'!$D$21/0.9243</f>
        <v>22.126894330526653</v>
      </c>
      <c r="N159" s="19">
        <f>D101*'[1]%Distribucion'!$D$22/0.9243</f>
        <v>19.00315924827499</v>
      </c>
      <c r="O159" s="19">
        <f>D101*'[1]%Distribucion'!$D$23/0.9243</f>
        <v>16.763169945595919</v>
      </c>
      <c r="P159" s="20">
        <f>D101*'[1]%Distribucion'!$D$24/0.9243</f>
        <v>13.025187796750229</v>
      </c>
      <c r="S159" s="34" t="s">
        <v>27</v>
      </c>
      <c r="T159" s="18">
        <f>U101*'[1]%Distribucion'!$D$11/0.9243</f>
        <v>6.6839620146185048</v>
      </c>
      <c r="U159" s="19">
        <f>U101*'[1]%Distribucion'!$D$12/0.9243</f>
        <v>7.5076388113941741</v>
      </c>
      <c r="V159" s="19">
        <f>U101*'[1]%Distribucion'!$D$13/0.9243</f>
        <v>6.3847465408404425</v>
      </c>
      <c r="W159" s="19">
        <f>U101*'[1]%Distribucion'!$D$14/0.9243</f>
        <v>6.2507113564900454</v>
      </c>
      <c r="X159" s="19">
        <f>U101*'[1]%Distribucion'!$D$15/0.9243</f>
        <v>6.1973197477861532</v>
      </c>
      <c r="Y159" s="19">
        <f>U101*'[1]%Distribucion'!$D$16/0.9243</f>
        <v>6.3964259552444176</v>
      </c>
      <c r="Z159" s="19">
        <f>U101*'[1]%Distribucion'!$D$17/0.9243</f>
        <v>7.2479108815533655</v>
      </c>
      <c r="AA159" s="19">
        <f>U101*'[1]%Distribucion'!$D$18/0.9243</f>
        <v>8.6205201553159281</v>
      </c>
      <c r="AB159" s="19">
        <f>U101*'[1]%Distribucion'!$D$19/0.9243</f>
        <v>7.0349006093284627</v>
      </c>
      <c r="AC159" s="19">
        <f>U101*'[1]%Distribucion'!$D$20/0.9243</f>
        <v>6.9364598307806622</v>
      </c>
      <c r="AD159" s="19">
        <f>U101*'[1]%Distribucion'!$D$21/0.9243</f>
        <v>7.0321197963751354</v>
      </c>
      <c r="AE159" s="19">
        <f>U101*'[1]%Distribucion'!$D$22/0.9243</f>
        <v>6.0393695720371392</v>
      </c>
      <c r="AF159" s="19">
        <f>U101*'[1]%Distribucion'!$D$23/0.9243</f>
        <v>5.327481455985243</v>
      </c>
      <c r="AG159" s="20">
        <f>U101*'[1]%Distribucion'!$D$24/0.9243</f>
        <v>4.1395181623236423</v>
      </c>
    </row>
    <row r="160" spans="2:33" x14ac:dyDescent="0.3">
      <c r="B160" s="33" t="s">
        <v>47</v>
      </c>
      <c r="C160" s="18">
        <f>D102*'[1]%Distribucion'!$D$11/0.9243</f>
        <v>20.064190941246263</v>
      </c>
      <c r="D160" s="19">
        <f>D102*'[1]%Distribucion'!$D$12/0.9243</f>
        <v>22.536737686460583</v>
      </c>
      <c r="E160" s="19">
        <f>D102*'[1]%Distribucion'!$D$13/0.9243</f>
        <v>19.165993676610672</v>
      </c>
      <c r="F160" s="19">
        <f>D102*'[1]%Distribucion'!$D$14/0.9243</f>
        <v>18.763641370333392</v>
      </c>
      <c r="G160" s="19">
        <f>D102*'[1]%Distribucion'!$D$15/0.9243</f>
        <v>18.603368252480202</v>
      </c>
      <c r="H160" s="19">
        <f>D102*'[1]%Distribucion'!$D$16/0.9243</f>
        <v>19.201053421141062</v>
      </c>
      <c r="I160" s="19">
        <f>D102*'[1]%Distribucion'!$D$17/0.9243</f>
        <v>21.757075748570585</v>
      </c>
      <c r="J160" s="19">
        <f>D102*'[1]%Distribucion'!$D$18/0.9243</f>
        <v>25.87743048671302</v>
      </c>
      <c r="K160" s="19">
        <f>D102*'[1]%Distribucion'!$D$19/0.9243</f>
        <v>21.117652788802125</v>
      </c>
      <c r="L160" s="19">
        <f>D102*'[1]%Distribucion'!$D$20/0.9243</f>
        <v>20.822149227760306</v>
      </c>
      <c r="M160" s="19">
        <f>D102*'[1]%Distribucion'!$D$21/0.9243</f>
        <v>21.109305230580606</v>
      </c>
      <c r="N160" s="19">
        <f>D102*'[1]%Distribucion'!$D$22/0.9243</f>
        <v>18.129226945497852</v>
      </c>
      <c r="O160" s="19">
        <f>D102*'[1]%Distribucion'!$D$23/0.9243</f>
        <v>15.992252040788644</v>
      </c>
      <c r="P160" s="20">
        <f>D102*'[1]%Distribucion'!$D$24/0.9243</f>
        <v>12.426175168555162</v>
      </c>
      <c r="S160" s="33" t="s">
        <v>26</v>
      </c>
      <c r="T160" s="18">
        <f>U102*'[1]%Distribucion'!$D$11/0.9243</f>
        <v>13.363642798665554</v>
      </c>
      <c r="U160" s="19">
        <f>U102*'[1]%Distribucion'!$D$12/0.9243</f>
        <v>15.010468808386277</v>
      </c>
      <c r="V160" s="19">
        <f>U102*'[1]%Distribucion'!$D$13/0.9243</f>
        <v>12.76540350546518</v>
      </c>
      <c r="W160" s="19">
        <f>U102*'[1]%Distribucion'!$D$14/0.9243</f>
        <v>12.497418989366128</v>
      </c>
      <c r="X160" s="19">
        <f>U102*'[1]%Distribucion'!$D$15/0.9243</f>
        <v>12.390669970505096</v>
      </c>
      <c r="Y160" s="19">
        <f>U102*'[1]%Distribucion'!$D$16/0.9243</f>
        <v>12.788754853341031</v>
      </c>
      <c r="Z160" s="19">
        <f>U102*'[1]%Distribucion'!$D$17/0.9243</f>
        <v>14.491179310385212</v>
      </c>
      <c r="AA160" s="19">
        <f>U102*'[1]%Distribucion'!$D$18/0.9243</f>
        <v>17.235518670270931</v>
      </c>
      <c r="AB160" s="19">
        <f>U102*'[1]%Distribucion'!$D$19/0.9243</f>
        <v>14.065295203887548</v>
      </c>
      <c r="AC160" s="19">
        <f>U102*'[1]%Distribucion'!$D$20/0.9243</f>
        <v>13.868476700362521</v>
      </c>
      <c r="AD160" s="19">
        <f>U102*'[1]%Distribucion'!$D$21/0.9243</f>
        <v>14.059735359155203</v>
      </c>
      <c r="AE160" s="19">
        <f>U102*'[1]%Distribucion'!$D$22/0.9243</f>
        <v>12.074870789707875</v>
      </c>
      <c r="AF160" s="19">
        <f>U102*'[1]%Distribucion'!$D$23/0.9243</f>
        <v>10.651550538227436</v>
      </c>
      <c r="AG160" s="20">
        <f>U102*'[1]%Distribucion'!$D$24/0.9243</f>
        <v>8.2763848685694548</v>
      </c>
    </row>
    <row r="161" spans="2:33" ht="16.5" thickBot="1" x14ac:dyDescent="0.35">
      <c r="B161" s="34" t="s">
        <v>48</v>
      </c>
      <c r="C161" s="18">
        <f>D103*'[1]%Distribucion'!$D$11/0.9243</f>
        <v>13.263587236568728</v>
      </c>
      <c r="D161" s="19">
        <f>D103*'[1]%Distribucion'!$D$12/0.9243</f>
        <v>14.898083217377371</v>
      </c>
      <c r="E161" s="19">
        <f>D103*'[1]%Distribucion'!$D$13/0.9243</f>
        <v>12.669827049077133</v>
      </c>
      <c r="F161" s="19">
        <f>D103*'[1]%Distribucion'!$D$14/0.9243</f>
        <v>12.403848972524207</v>
      </c>
      <c r="G161" s="19">
        <f>D103*'[1]%Distribucion'!$D$15/0.9243</f>
        <v>12.297899199291505</v>
      </c>
      <c r="H161" s="19">
        <f>D103*'[1]%Distribucion'!$D$16/0.9243</f>
        <v>12.693003561971786</v>
      </c>
      <c r="I161" s="19">
        <f>D103*'[1]%Distribucion'!$D$17/0.9243</f>
        <v>14.382681716339128</v>
      </c>
      <c r="J161" s="19">
        <f>D103*'[1]%Distribucion'!$D$18/0.9243</f>
        <v>17.106473803196476</v>
      </c>
      <c r="K161" s="19">
        <f>D103*'[1]%Distribucion'!$D$19/0.9243</f>
        <v>13.959986266879499</v>
      </c>
      <c r="L161" s="19">
        <f>D103*'[1]%Distribucion'!$D$20/0.9243</f>
        <v>13.764641372481709</v>
      </c>
      <c r="M161" s="19">
        <f>D103*'[1]%Distribucion'!$D$21/0.9243</f>
        <v>13.954468049523628</v>
      </c>
      <c r="N161" s="19">
        <f>D103*'[1]%Distribucion'!$D$22/0.9243</f>
        <v>11.984464453478099</v>
      </c>
      <c r="O161" s="19">
        <f>D103*'[1]%Distribucion'!$D$23/0.9243</f>
        <v>10.571800810375423</v>
      </c>
      <c r="P161" s="20">
        <f>D103*'[1]%Distribucion'!$D$24/0.9243</f>
        <v>8.2144183559478314</v>
      </c>
      <c r="S161" s="34" t="s">
        <v>50</v>
      </c>
      <c r="T161" s="18">
        <f>U103*'[1]%Distribucion'!$D$11/0.9243</f>
        <v>20.466903293129214</v>
      </c>
      <c r="U161" s="19">
        <f>U103*'[1]%Distribucion'!$D$12/0.9243</f>
        <v>22.989077013974974</v>
      </c>
      <c r="V161" s="19">
        <f>U103*'[1]%Distribucion'!$D$13/0.9243</f>
        <v>19.550678133227109</v>
      </c>
      <c r="W161" s="19">
        <f>U103*'[1]%Distribucion'!$D$14/0.9243</f>
        <v>19.140250134088802</v>
      </c>
      <c r="X161" s="19">
        <f>U103*'[1]%Distribucion'!$D$15/0.9243</f>
        <v>18.976760142730807</v>
      </c>
      <c r="Y161" s="19">
        <f>U103*'[1]%Distribucion'!$D$16/0.9243</f>
        <v>19.586441568836666</v>
      </c>
      <c r="Z161" s="19">
        <f>U103*'[1]%Distribucion'!$D$17/0.9243</f>
        <v>22.193766326848053</v>
      </c>
      <c r="AA161" s="19">
        <f>U103*'[1]%Distribucion'!$D$18/0.9243</f>
        <v>26.39682152134322</v>
      </c>
      <c r="AB161" s="19">
        <f>U103*'[1]%Distribucion'!$D$19/0.9243</f>
        <v>21.541509382159379</v>
      </c>
      <c r="AC161" s="19">
        <f>U103*'[1]%Distribucion'!$D$20/0.9243</f>
        <v>21.240074710593074</v>
      </c>
      <c r="AD161" s="19">
        <f>U103*'[1]%Distribucion'!$D$21/0.9243</f>
        <v>21.532994278442814</v>
      </c>
      <c r="AE161" s="19">
        <f>U103*'[1]%Distribucion'!$D$22/0.9243</f>
        <v>18.493102251630066</v>
      </c>
      <c r="AF161" s="19">
        <f>U103*'[1]%Distribucion'!$D$23/0.9243</f>
        <v>16.313235700190109</v>
      </c>
      <c r="AG161" s="20">
        <f>U103*'[1]%Distribucion'!$D$24/0.9243</f>
        <v>12.675583392474682</v>
      </c>
    </row>
    <row r="162" spans="2:33" x14ac:dyDescent="0.3">
      <c r="B162" s="33" t="s">
        <v>49</v>
      </c>
      <c r="C162" s="18">
        <f>D104*'[1]%Distribucion'!$D$11/0.9243</f>
        <v>24.344707974272673</v>
      </c>
      <c r="D162" s="19">
        <f>D104*'[1]%Distribucion'!$D$12/0.9243</f>
        <v>27.344750619463042</v>
      </c>
      <c r="E162" s="19">
        <f>D104*'[1]%Distribucion'!$D$13/0.9243</f>
        <v>23.254888296276441</v>
      </c>
      <c r="F162" s="19">
        <f>D104*'[1]%Distribucion'!$D$14/0.9243</f>
        <v>22.766697697025343</v>
      </c>
      <c r="G162" s="19">
        <f>D104*'[1]%Distribucion'!$D$15/0.9243</f>
        <v>22.572231732178434</v>
      </c>
      <c r="H162" s="19">
        <f>D104*'[1]%Distribucion'!$D$16/0.9243</f>
        <v>23.297427726086703</v>
      </c>
      <c r="I162" s="19">
        <f>D104*'[1]%Distribucion'!$D$17/0.9243</f>
        <v>26.398754727968171</v>
      </c>
      <c r="J162" s="19">
        <f>D104*'[1]%Distribucion'!$D$18/0.9243</f>
        <v>31.398150574240844</v>
      </c>
      <c r="K162" s="19">
        <f>D104*'[1]%Distribucion'!$D$19/0.9243</f>
        <v>25.622916555714344</v>
      </c>
      <c r="L162" s="19">
        <f>D104*'[1]%Distribucion'!$D$20/0.9243</f>
        <v>25.264369933027858</v>
      </c>
      <c r="M162" s="19">
        <f>D104*'[1]%Distribucion'!$D$21/0.9243</f>
        <v>25.612788120045238</v>
      </c>
      <c r="N162" s="19">
        <f>D104*'[1]%Distribucion'!$D$22/0.9243</f>
        <v>21.996936586172986</v>
      </c>
      <c r="O162" s="19">
        <f>D104*'[1]%Distribucion'!$D$23/0.9243</f>
        <v>19.404057054880841</v>
      </c>
      <c r="P162" s="20">
        <f>D104*'[1]%Distribucion'!$D$24/0.9243</f>
        <v>15.077189337037069</v>
      </c>
      <c r="S162" s="34" t="s">
        <v>49</v>
      </c>
      <c r="T162" s="18">
        <f>U104*'[1]%Distribucion'!$D$11/0.9243</f>
        <v>42.557470561487108</v>
      </c>
      <c r="U162" s="19">
        <f>U104*'[1]%Distribucion'!$D$12/0.9243</f>
        <v>47.801905068190578</v>
      </c>
      <c r="V162" s="19">
        <f>U104*'[1]%Distribucion'!$D$13/0.9243</f>
        <v>40.652335001320679</v>
      </c>
      <c r="W162" s="19">
        <f>U104*'[1]%Distribucion'!$D$14/0.9243</f>
        <v>39.798919257826057</v>
      </c>
      <c r="X162" s="19">
        <f>U104*'[1]%Distribucion'!$D$15/0.9243</f>
        <v>39.458969418093758</v>
      </c>
      <c r="Y162" s="19">
        <f>U104*'[1]%Distribucion'!$D$16/0.9243</f>
        <v>40.72669902876212</v>
      </c>
      <c r="Z162" s="19">
        <f>U104*'[1]%Distribucion'!$D$17/0.9243</f>
        <v>46.148190743659498</v>
      </c>
      <c r="AA162" s="19">
        <f>U104*'[1]%Distribucion'!$D$18/0.9243</f>
        <v>54.887734540110671</v>
      </c>
      <c r="AB162" s="19">
        <f>U104*'[1]%Distribucion'!$D$19/0.9243</f>
        <v>44.791932528894186</v>
      </c>
      <c r="AC162" s="19">
        <f>U104*'[1]%Distribucion'!$D$20/0.9243</f>
        <v>44.165150011887768</v>
      </c>
      <c r="AD162" s="19">
        <f>U104*'[1]%Distribucion'!$D$21/0.9243</f>
        <v>44.774226808074793</v>
      </c>
      <c r="AE162" s="19">
        <f>U104*'[1]%Distribucion'!$D$22/0.9243</f>
        <v>38.453284475552373</v>
      </c>
      <c r="AF162" s="19">
        <f>U104*'[1]%Distribucion'!$D$23/0.9243</f>
        <v>33.920619945788395</v>
      </c>
      <c r="AG162" s="20">
        <f>U104*'[1]%Distribucion'!$D$24/0.9243</f>
        <v>26.356736011744761</v>
      </c>
    </row>
    <row r="163" spans="2:33" x14ac:dyDescent="0.3">
      <c r="B163" s="34" t="s">
        <v>50</v>
      </c>
      <c r="C163" s="18">
        <f>D105*'[1]%Distribucion'!$D$11/0.9243</f>
        <v>13.63004018667303</v>
      </c>
      <c r="D163" s="19">
        <f>D105*'[1]%Distribucion'!$D$12/0.9243</f>
        <v>15.309694831078318</v>
      </c>
      <c r="E163" s="19">
        <f>D105*'[1]%Distribucion'!$D$13/0.9243</f>
        <v>13.019875298968746</v>
      </c>
      <c r="F163" s="19">
        <f>D105*'[1]%Distribucion'!$D$14/0.9243</f>
        <v>12.746548648528723</v>
      </c>
      <c r="G163" s="19">
        <f>D105*'[1]%Distribucion'!$D$15/0.9243</f>
        <v>12.637671642544316</v>
      </c>
      <c r="H163" s="19">
        <f>D105*'[1]%Distribucion'!$D$16/0.9243</f>
        <v>13.043692144027835</v>
      </c>
      <c r="I163" s="19">
        <f>D105*'[1]%Distribucion'!$D$17/0.9243</f>
        <v>14.780053562383335</v>
      </c>
      <c r="J163" s="19">
        <f>D105*'[1]%Distribucion'!$D$18/0.9243</f>
        <v>17.579099924565813</v>
      </c>
      <c r="K163" s="19">
        <f>D105*'[1]%Distribucion'!$D$19/0.9243</f>
        <v>14.345679673924709</v>
      </c>
      <c r="L163" s="19">
        <f>D105*'[1]%Distribucion'!$D$20/0.9243</f>
        <v>14.14493769414096</v>
      </c>
      <c r="M163" s="19">
        <f>D105*'[1]%Distribucion'!$D$21/0.9243</f>
        <v>14.340008996529688</v>
      </c>
      <c r="N163" s="19">
        <f>D105*'[1]%Distribucion'!$D$22/0.9243</f>
        <v>12.315577166507108</v>
      </c>
      <c r="O163" s="19">
        <f>D105*'[1]%Distribucion'!$D$23/0.9243</f>
        <v>10.863883753381675</v>
      </c>
      <c r="P163" s="20">
        <f>D105*'[1]%Distribucion'!$D$24/0.9243</f>
        <v>8.4413703702286043</v>
      </c>
      <c r="S163" s="34" t="s">
        <v>48</v>
      </c>
      <c r="T163" s="18">
        <f>U105*'[1]%Distribucion'!$D$11/0.9243</f>
        <v>3.4584770772808167</v>
      </c>
      <c r="U163" s="19">
        <f>U105*'[1]%Distribucion'!$D$12/0.9243</f>
        <v>3.8846714982704063</v>
      </c>
      <c r="V163" s="19">
        <f>U105*'[1]%Distribucion'!$D$13/0.9243</f>
        <v>3.3036542558814923</v>
      </c>
      <c r="W163" s="19">
        <f>U105*'[1]%Distribucion'!$D$14/0.9243</f>
        <v>3.2343005384888581</v>
      </c>
      <c r="X163" s="19">
        <f>U105*'[1]%Distribucion'!$D$15/0.9243</f>
        <v>3.2066741614361902</v>
      </c>
      <c r="Y163" s="19">
        <f>U105*'[1]%Distribucion'!$D$16/0.9243</f>
        <v>3.3096975258617629</v>
      </c>
      <c r="Z163" s="19">
        <f>U105*'[1]%Distribucion'!$D$17/0.9243</f>
        <v>3.7502806848996175</v>
      </c>
      <c r="AA163" s="19">
        <f>U105*'[1]%Distribucion'!$D$18/0.9243</f>
        <v>4.460508794961946</v>
      </c>
      <c r="AB163" s="19">
        <f>U105*'[1]%Distribucion'!$D$19/0.9243</f>
        <v>3.6400629514499125</v>
      </c>
      <c r="AC163" s="19">
        <f>U105*'[1]%Distribucion'!$D$20/0.9243</f>
        <v>3.5891268187590573</v>
      </c>
      <c r="AD163" s="19">
        <f>U105*'[1]%Distribucion'!$D$21/0.9243</f>
        <v>3.638624077645086</v>
      </c>
      <c r="AE163" s="19">
        <f>U105*'[1]%Distribucion'!$D$22/0.9243</f>
        <v>3.1249461293220495</v>
      </c>
      <c r="AF163" s="19">
        <f>U105*'[1]%Distribucion'!$D$23/0.9243</f>
        <v>2.7565944352864822</v>
      </c>
      <c r="AG163" s="20">
        <f>U105*'[1]%Distribucion'!$D$24/0.9243</f>
        <v>2.1419075458646297</v>
      </c>
    </row>
    <row r="164" spans="2:33" x14ac:dyDescent="0.3">
      <c r="B164" s="34" t="s">
        <v>26</v>
      </c>
      <c r="C164" s="18">
        <f>D106*'[1]%Distribucion'!$D$11/0.9243</f>
        <v>19.139634443925686</v>
      </c>
      <c r="D164" s="19">
        <f>D106*'[1]%Distribucion'!$D$12/0.9243</f>
        <v>21.498246410264006</v>
      </c>
      <c r="E164" s="19">
        <f>D106*'[1]%Distribucion'!$D$13/0.9243</f>
        <v>18.282826045620475</v>
      </c>
      <c r="F164" s="19">
        <f>D106*'[1]%Distribucion'!$D$14/0.9243</f>
        <v>17.899014105115722</v>
      </c>
      <c r="G164" s="19">
        <f>D106*'[1]%Distribucion'!$D$15/0.9243</f>
        <v>17.74612636118022</v>
      </c>
      <c r="H164" s="19">
        <f>D106*'[1]%Distribucion'!$D$16/0.9243</f>
        <v>18.316270239606364</v>
      </c>
      <c r="I164" s="19">
        <f>D106*'[1]%Distribucion'!$D$17/0.9243</f>
        <v>20.754511239244426</v>
      </c>
      <c r="J164" s="19">
        <f>D106*'[1]%Distribucion'!$D$18/0.9243</f>
        <v>24.685000322919631</v>
      </c>
      <c r="K164" s="19">
        <f>D106*'[1]%Distribucion'!$D$19/0.9243</f>
        <v>20.144552844168409</v>
      </c>
      <c r="L164" s="19">
        <f>D106*'[1]%Distribucion'!$D$20/0.9243</f>
        <v>19.862666066287332</v>
      </c>
      <c r="M164" s="19">
        <f>D106*'[1]%Distribucion'!$D$21/0.9243</f>
        <v>20.136589940838437</v>
      </c>
      <c r="N164" s="19">
        <f>D106*'[1]%Distribucion'!$D$22/0.9243</f>
        <v>17.293833452037696</v>
      </c>
      <c r="O164" s="19">
        <f>D106*'[1]%Distribucion'!$D$23/0.9243</f>
        <v>15.255330199564332</v>
      </c>
      <c r="P164" s="20">
        <f>D106*'[1]%Distribucion'!$D$24/0.9243</f>
        <v>11.853577896999406</v>
      </c>
      <c r="S164" s="34" t="s">
        <v>47</v>
      </c>
      <c r="T164" s="18">
        <f>U106*'[1]%Distribucion'!$D$11/0.9243</f>
        <v>25.387770098771824</v>
      </c>
      <c r="U164" s="19">
        <f>U106*'[1]%Distribucion'!$D$12/0.9243</f>
        <v>28.516351186829823</v>
      </c>
      <c r="V164" s="19">
        <f>U106*'[1]%Distribucion'!$D$13/0.9243</f>
        <v>24.251256509727121</v>
      </c>
      <c r="W164" s="19">
        <f>U106*'[1]%Distribucion'!$D$14/0.9243</f>
        <v>23.742149121326051</v>
      </c>
      <c r="X164" s="19">
        <f>U106*'[1]%Distribucion'!$D$15/0.9243</f>
        <v>23.539351157481647</v>
      </c>
      <c r="Y164" s="19">
        <f>U106*'[1]%Distribucion'!$D$16/0.9243</f>
        <v>24.295618564318083</v>
      </c>
      <c r="Z164" s="19">
        <f>U106*'[1]%Distribucion'!$D$17/0.9243</f>
        <v>27.52982359187838</v>
      </c>
      <c r="AA164" s="19">
        <f>U106*'[1]%Distribucion'!$D$18/0.9243</f>
        <v>32.743421245711708</v>
      </c>
      <c r="AB164" s="19">
        <f>U106*'[1]%Distribucion'!$D$19/0.9243</f>
        <v>26.720744215290793</v>
      </c>
      <c r="AC164" s="19">
        <f>U106*'[1]%Distribucion'!$D$20/0.9243</f>
        <v>26.346835469452671</v>
      </c>
      <c r="AD164" s="19">
        <f>U106*'[1]%Distribucion'!$D$21/0.9243</f>
        <v>26.710181821340566</v>
      </c>
      <c r="AE164" s="19">
        <f>U106*'[1]%Distribucion'!$D$22/0.9243</f>
        <v>22.939407181108606</v>
      </c>
      <c r="AF164" s="19">
        <f>U106*'[1]%Distribucion'!$D$23/0.9243</f>
        <v>20.235434329849834</v>
      </c>
      <c r="AG164" s="20">
        <f>U106*'[1]%Distribucion'!$D$24/0.9243</f>
        <v>15.723179634311757</v>
      </c>
    </row>
    <row r="165" spans="2:33" x14ac:dyDescent="0.3">
      <c r="B165" s="34" t="s">
        <v>27</v>
      </c>
      <c r="C165" s="18">
        <f>D107*'[1]%Distribucion'!$D$11/0.9243</f>
        <v>9.6471880868344577</v>
      </c>
      <c r="D165" s="19">
        <f>D107*'[1]%Distribucion'!$D$12/0.9243</f>
        <v>10.836028622414574</v>
      </c>
      <c r="E165" s="19">
        <f>D107*'[1]%Distribucion'!$D$13/0.9243</f>
        <v>9.2153202893043424</v>
      </c>
      <c r="F165" s="19">
        <f>D107*'[1]%Distribucion'!$D$14/0.9243</f>
        <v>9.0218627814888048</v>
      </c>
      <c r="G165" s="19">
        <f>D107*'[1]%Distribucion'!$D$15/0.9243</f>
        <v>8.9448008696618704</v>
      </c>
      <c r="H165" s="19">
        <f>D107*'[1]%Distribucion'!$D$16/0.9243</f>
        <v>9.2321775825164814</v>
      </c>
      <c r="I165" s="19">
        <f>D107*'[1]%Distribucion'!$D$17/0.9243</f>
        <v>10.461154530506461</v>
      </c>
      <c r="J165" s="19">
        <f>D107*'[1]%Distribucion'!$D$18/0.9243</f>
        <v>12.442287847057257</v>
      </c>
      <c r="K165" s="19">
        <f>D107*'[1]%Distribucion'!$D$19/0.9243</f>
        <v>10.153709611446917</v>
      </c>
      <c r="L165" s="19">
        <f>D107*'[1]%Distribucion'!$D$20/0.9243</f>
        <v>10.011626711516007</v>
      </c>
      <c r="M165" s="19">
        <f>D107*'[1]%Distribucion'!$D$21/0.9243</f>
        <v>10.149695970205933</v>
      </c>
      <c r="N165" s="19">
        <f>D107*'[1]%Distribucion'!$D$22/0.9243</f>
        <v>8.7168260471738552</v>
      </c>
      <c r="O165" s="19">
        <f>D107*'[1]%Distribucion'!$D$23/0.9243</f>
        <v>7.6893338894813841</v>
      </c>
      <c r="P165" s="20">
        <f>D107*'[1]%Distribucion'!$D$24/0.9243</f>
        <v>5.9747063513320748</v>
      </c>
      <c r="S165" s="34" t="s">
        <v>46</v>
      </c>
      <c r="T165" s="18">
        <f>U107*'[1]%Distribucion'!$D$11/0.9243</f>
        <v>8.1404541294379875</v>
      </c>
      <c r="U165" s="19">
        <f>U107*'[1]%Distribucion'!$D$12/0.9243</f>
        <v>9.1436170987920953</v>
      </c>
      <c r="V165" s="19">
        <f>U107*'[1]%Distribucion'!$D$13/0.9243</f>
        <v>7.7760370615699861</v>
      </c>
      <c r="W165" s="19">
        <f>U107*'[1]%Distribucion'!$D$14/0.9243</f>
        <v>7.6127944716885958</v>
      </c>
      <c r="X165" s="19">
        <f>U107*'[1]%Distribucion'!$D$15/0.9243</f>
        <v>7.5477683777939335</v>
      </c>
      <c r="Y165" s="19">
        <f>U107*'[1]%Distribucion'!$D$16/0.9243</f>
        <v>7.7902615196094436</v>
      </c>
      <c r="Z165" s="19">
        <f>U107*'[1]%Distribucion'!$D$17/0.9243</f>
        <v>8.8272922462003542</v>
      </c>
      <c r="AA165" s="19">
        <f>U107*'[1]%Distribucion'!$D$18/0.9243</f>
        <v>10.499004743408955</v>
      </c>
      <c r="AB165" s="19">
        <f>U107*'[1]%Distribucion'!$D$19/0.9243</f>
        <v>8.5678652257664414</v>
      </c>
      <c r="AC165" s="19">
        <f>U107*'[1]%Distribucion'!$D$20/0.9243</f>
        <v>8.4479733651481599</v>
      </c>
      <c r="AD165" s="19">
        <f>U107*'[1]%Distribucion'!$D$21/0.9243</f>
        <v>8.5644784500427615</v>
      </c>
      <c r="AE165" s="19">
        <f>U107*'[1]%Distribucion'!$D$22/0.9243</f>
        <v>7.3553995166888928</v>
      </c>
      <c r="AF165" s="19">
        <f>U107*'[1]%Distribucion'!$D$23/0.9243</f>
        <v>6.4883849314267339</v>
      </c>
      <c r="AG165" s="20">
        <f>U107*'[1]%Distribucion'!$D$24/0.9243</f>
        <v>5.0415543422705067</v>
      </c>
    </row>
    <row r="166" spans="2:33" x14ac:dyDescent="0.3">
      <c r="B166" s="34" t="s">
        <v>28</v>
      </c>
      <c r="C166" s="18">
        <f>D108*'[1]%Distribucion'!$D$11/0.9243</f>
        <v>101.69888478386372</v>
      </c>
      <c r="D166" s="19">
        <f>D108*'[1]%Distribucion'!$D$12/0.9243</f>
        <v>114.23142333977169</v>
      </c>
      <c r="E166" s="19">
        <f>D108*'[1]%Distribucion'!$D$13/0.9243</f>
        <v>97.146213789212453</v>
      </c>
      <c r="F166" s="19">
        <f>D108*'[1]%Distribucion'!$D$14/0.9243</f>
        <v>95.106820276738574</v>
      </c>
      <c r="G166" s="19">
        <f>D108*'[1]%Distribucion'!$D$15/0.9243</f>
        <v>94.2944477572469</v>
      </c>
      <c r="H166" s="19">
        <f>D108*'[1]%Distribucion'!$D$16/0.9243</f>
        <v>97.323920277851272</v>
      </c>
      <c r="I166" s="19">
        <f>D108*'[1]%Distribucion'!$D$17/0.9243</f>
        <v>110.2795695209945</v>
      </c>
      <c r="J166" s="19">
        <f>D108*'[1]%Distribucion'!$D$18/0.9243</f>
        <v>131.16431304292624</v>
      </c>
      <c r="K166" s="19">
        <f>D108*'[1]%Distribucion'!$D$19/0.9243</f>
        <v>107.03854165677251</v>
      </c>
      <c r="L166" s="19">
        <f>D108*'[1]%Distribucion'!$D$20/0.9243</f>
        <v>105.54072982395974</v>
      </c>
      <c r="M166" s="19">
        <f>D108*'[1]%Distribucion'!$D$21/0.9243</f>
        <v>106.99623058804899</v>
      </c>
      <c r="N166" s="19">
        <f>D108*'[1]%Distribucion'!$D$22/0.9243</f>
        <v>91.891179053750719</v>
      </c>
      <c r="O166" s="19">
        <f>D108*'[1]%Distribucion'!$D$23/0.9243</f>
        <v>81.059545460528412</v>
      </c>
      <c r="P166" s="20">
        <f>D108*'[1]%Distribucion'!$D$24/0.9243</f>
        <v>62.984256901838705</v>
      </c>
      <c r="S166" s="34" t="s">
        <v>45</v>
      </c>
      <c r="T166" s="18">
        <f>U108*'[1]%Distribucion'!$D$11/0.9243</f>
        <v>4.8925509796351472</v>
      </c>
      <c r="U166" s="19">
        <f>U108*'[1]%Distribucion'!$D$12/0.9243</f>
        <v>5.495468936103749</v>
      </c>
      <c r="V166" s="19">
        <f>U108*'[1]%Distribucion'!$D$13/0.9243</f>
        <v>4.6735301419713338</v>
      </c>
      <c r="W166" s="19">
        <f>U108*'[1]%Distribucion'!$D$14/0.9243</f>
        <v>4.5754185771442355</v>
      </c>
      <c r="X166" s="19">
        <f>U108*'[1]%Distribucion'!$D$15/0.9243</f>
        <v>4.5363367919848931</v>
      </c>
      <c r="Y166" s="19">
        <f>U108*'[1]%Distribucion'!$D$16/0.9243</f>
        <v>4.6820792824749393</v>
      </c>
      <c r="Z166" s="19">
        <f>U108*'[1]%Distribucion'!$D$17/0.9243</f>
        <v>5.3053523353806993</v>
      </c>
      <c r="AA166" s="19">
        <f>U108*'[1]%Distribucion'!$D$18/0.9243</f>
        <v>6.3100798955187871</v>
      </c>
      <c r="AB166" s="19">
        <f>U108*'[1]%Distribucion'!$D$19/0.9243</f>
        <v>5.1494322966720727</v>
      </c>
      <c r="AC166" s="19">
        <f>U108*'[1]%Distribucion'!$D$20/0.9243</f>
        <v>5.0773752552845366</v>
      </c>
      <c r="AD166" s="19">
        <f>U108*'[1]%Distribucion'!$D$21/0.9243</f>
        <v>5.1473967870283577</v>
      </c>
      <c r="AE166" s="19">
        <f>U108*'[1]%Distribucion'!$D$22/0.9243</f>
        <v>4.4207198442218392</v>
      </c>
      <c r="AF166" s="19">
        <f>U108*'[1]%Distribucion'!$D$23/0.9243</f>
        <v>3.8996293754306102</v>
      </c>
      <c r="AG166" s="20">
        <f>U108*'[1]%Distribucion'!$D$24/0.9243</f>
        <v>3.0300596556352475</v>
      </c>
    </row>
    <row r="167" spans="2:33" x14ac:dyDescent="0.3">
      <c r="B167" s="34" t="s">
        <v>29</v>
      </c>
      <c r="C167" s="18">
        <f>D109*'[1]%Distribucion'!$D$11/0.9243</f>
        <v>141.97448857478281</v>
      </c>
      <c r="D167" s="19">
        <f>D109*'[1]%Distribucion'!$D$12/0.9243</f>
        <v>159.47026304468238</v>
      </c>
      <c r="E167" s="19">
        <f>D109*'[1]%Distribucion'!$D$13/0.9243</f>
        <v>135.61883248781049</v>
      </c>
      <c r="F167" s="19">
        <f>D109*'[1]%Distribucion'!$D$14/0.9243</f>
        <v>132.7717820845385</v>
      </c>
      <c r="G167" s="19">
        <f>D109*'[1]%Distribucion'!$D$15/0.9243</f>
        <v>131.63768731808992</v>
      </c>
      <c r="H167" s="19">
        <f>D109*'[1]%Distribucion'!$D$16/0.9243</f>
        <v>135.86691571797112</v>
      </c>
      <c r="I167" s="19">
        <f>D109*'[1]%Distribucion'!$D$17/0.9243</f>
        <v>153.95336454539603</v>
      </c>
      <c r="J167" s="19">
        <f>D109*'[1]%Distribucion'!$D$18/0.9243</f>
        <v>183.10905083284518</v>
      </c>
      <c r="K167" s="19">
        <f>D109*'[1]%Distribucion'!$D$19/0.9243</f>
        <v>149.42879896675217</v>
      </c>
      <c r="L167" s="19">
        <f>D109*'[1]%Distribucion'!$D$20/0.9243</f>
        <v>147.3378117411126</v>
      </c>
      <c r="M167" s="19">
        <f>D109*'[1]%Distribucion'!$D$21/0.9243</f>
        <v>149.36973153099964</v>
      </c>
      <c r="N167" s="19">
        <f>D109*'[1]%Distribucion'!$D$22/0.9243</f>
        <v>128.28265696734618</v>
      </c>
      <c r="O167" s="19">
        <f>D109*'[1]%Distribucion'!$D$23/0.9243</f>
        <v>113.16139341469832</v>
      </c>
      <c r="P167" s="20">
        <f>D109*'[1]%Distribucion'!$D$24/0.9243</f>
        <v>87.927784861217219</v>
      </c>
      <c r="S167" s="34" t="s">
        <v>44</v>
      </c>
      <c r="T167" s="18">
        <f>U109*'[1]%Distribucion'!$D$11/0.9243</f>
        <v>6.2907877784644759</v>
      </c>
      <c r="U167" s="19">
        <f>U109*'[1]%Distribucion'!$D$12/0.9243</f>
        <v>7.0660129989592235</v>
      </c>
      <c r="V167" s="19">
        <f>U109*'[1]%Distribucion'!$D$13/0.9243</f>
        <v>6.0091732149086514</v>
      </c>
      <c r="W167" s="19">
        <f>U109*'[1]%Distribucion'!$D$14/0.9243</f>
        <v>5.8830224531671025</v>
      </c>
      <c r="X167" s="19">
        <f>U109*'[1]%Distribucion'!$D$15/0.9243</f>
        <v>5.8327715273281449</v>
      </c>
      <c r="Y167" s="19">
        <f>U109*'[1]%Distribucion'!$D$16/0.9243</f>
        <v>6.020165604935924</v>
      </c>
      <c r="Z167" s="19">
        <f>U109*'[1]%Distribucion'!$D$17/0.9243</f>
        <v>6.821563182638462</v>
      </c>
      <c r="AA167" s="19">
        <f>U109*'[1]%Distribucion'!$D$18/0.9243</f>
        <v>8.1134307344149921</v>
      </c>
      <c r="AB167" s="19">
        <f>U109*'[1]%Distribucion'!$D$19/0.9243</f>
        <v>6.6210829264267881</v>
      </c>
      <c r="AC167" s="19">
        <f>U109*'[1]%Distribucion'!$D$20/0.9243</f>
        <v>6.5284327819112118</v>
      </c>
      <c r="AD167" s="19">
        <f>U109*'[1]%Distribucion'!$D$21/0.9243</f>
        <v>6.6184656907060102</v>
      </c>
      <c r="AE167" s="19">
        <f>U109*'[1]%Distribucion'!$D$22/0.9243</f>
        <v>5.6841125383878959</v>
      </c>
      <c r="AF167" s="19">
        <f>U109*'[1]%Distribucion'!$D$23/0.9243</f>
        <v>5.0141001938684653</v>
      </c>
      <c r="AG167" s="20">
        <f>U109*'[1]%Distribucion'!$D$24/0.9243</f>
        <v>3.8960170939516638</v>
      </c>
    </row>
    <row r="168" spans="2:33" x14ac:dyDescent="0.3">
      <c r="B168" s="34" t="s">
        <v>30</v>
      </c>
      <c r="C168" s="18">
        <f>D110*'[1]%Distribucion'!$D$11/0.9243</f>
        <v>125.69707519800596</v>
      </c>
      <c r="D168" s="19">
        <f>D110*'[1]%Distribucion'!$D$12/0.9243</f>
        <v>141.18695440987537</v>
      </c>
      <c r="E168" s="19">
        <f>D110*'[1]%Distribucion'!$D$13/0.9243</f>
        <v>120.07009679423435</v>
      </c>
      <c r="F168" s="19">
        <f>D110*'[1]%Distribucion'!$D$14/0.9243</f>
        <v>117.54946148696862</v>
      </c>
      <c r="G168" s="19">
        <f>D110*'[1]%Distribucion'!$D$15/0.9243</f>
        <v>116.54539099112834</v>
      </c>
      <c r="H168" s="19">
        <f>D110*'[1]%Distribucion'!$D$16/0.9243</f>
        <v>120.28973721519941</v>
      </c>
      <c r="I168" s="19">
        <f>D110*'[1]%Distribucion'!$D$17/0.9243</f>
        <v>136.302569810319</v>
      </c>
      <c r="J168" s="19">
        <f>D110*'[1]%Distribucion'!$D$18/0.9243</f>
        <v>162.11554880754639</v>
      </c>
      <c r="K168" s="19">
        <f>D110*'[1]%Distribucion'!$D$19/0.9243</f>
        <v>132.29674689462283</v>
      </c>
      <c r="L168" s="19">
        <f>D110*'[1]%Distribucion'!$D$20/0.9243</f>
        <v>130.44549191791734</v>
      </c>
      <c r="M168" s="19">
        <f>D110*'[1]%Distribucion'!$D$21/0.9243</f>
        <v>132.24445155629783</v>
      </c>
      <c r="N168" s="19">
        <f>D110*'[1]%Distribucion'!$D$22/0.9243</f>
        <v>113.57501577426748</v>
      </c>
      <c r="O168" s="19">
        <f>D110*'[1]%Distribucion'!$D$23/0.9243</f>
        <v>100.18740916306366</v>
      </c>
      <c r="P168" s="20">
        <f>D110*'[1]%Distribucion'!$D$24/0.9243</f>
        <v>77.846840630617265</v>
      </c>
      <c r="S168" s="34" t="s">
        <v>43</v>
      </c>
      <c r="T168" s="18">
        <f>U110*'[1]%Distribucion'!$D$11/0.9243</f>
        <v>1.6498420983521633</v>
      </c>
      <c r="U168" s="19">
        <f>U110*'[1]%Distribucion'!$D$12/0.9243</f>
        <v>1.8531551410930147</v>
      </c>
      <c r="V168" s="19">
        <f>U110*'[1]%Distribucion'!$D$13/0.9243</f>
        <v>1.5759849633119349</v>
      </c>
      <c r="W168" s="19">
        <f>U110*'[1]%Distribucion'!$D$14/0.9243</f>
        <v>1.5429002615559961</v>
      </c>
      <c r="X168" s="19">
        <f>U110*'[1]%Distribucion'!$D$15/0.9243</f>
        <v>1.5297212932216804</v>
      </c>
      <c r="Y168" s="19">
        <f>U110*'[1]%Distribucion'!$D$16/0.9243</f>
        <v>1.5788678626350665</v>
      </c>
      <c r="Z168" s="19">
        <f>U110*'[1]%Distribucion'!$D$17/0.9243</f>
        <v>1.7890449513833744</v>
      </c>
      <c r="AA168" s="19">
        <f>U110*'[1]%Distribucion'!$D$18/0.9243</f>
        <v>2.1278542623114105</v>
      </c>
      <c r="AB168" s="19">
        <f>U110*'[1]%Distribucion'!$D$19/0.9243</f>
        <v>1.7364663589662599</v>
      </c>
      <c r="AC168" s="19">
        <f>U110*'[1]%Distribucion'!$D$20/0.9243</f>
        <v>1.7121676360998654</v>
      </c>
      <c r="AD168" s="19">
        <f>U110*'[1]%Distribucion'!$D$21/0.9243</f>
        <v>1.7357799543655144</v>
      </c>
      <c r="AE168" s="19">
        <f>U110*'[1]%Distribucion'!$D$22/0.9243</f>
        <v>1.4907335118993295</v>
      </c>
      <c r="AF168" s="19">
        <f>U110*'[1]%Distribucion'!$D$23/0.9243</f>
        <v>1.3150139341084517</v>
      </c>
      <c r="AG168" s="20">
        <f>U110*'[1]%Distribucion'!$D$24/0.9243</f>
        <v>1.0217818886699244</v>
      </c>
    </row>
    <row r="169" spans="2:33" x14ac:dyDescent="0.3">
      <c r="B169" s="34" t="s">
        <v>31</v>
      </c>
      <c r="C169" s="18">
        <f>D111*'[1]%Distribucion'!$D$11/0.9243</f>
        <v>45.739269472585462</v>
      </c>
      <c r="D169" s="19">
        <f>D111*'[1]%Distribucion'!$D$12/0.9243</f>
        <v>51.375802846599356</v>
      </c>
      <c r="E169" s="19">
        <f>D111*'[1]%Distribucion'!$D$13/0.9243</f>
        <v>43.691696916731651</v>
      </c>
      <c r="F169" s="19">
        <f>D111*'[1]%Distribucion'!$D$14/0.9243</f>
        <v>42.774475753235812</v>
      </c>
      <c r="G169" s="19">
        <f>D111*'[1]%Distribucion'!$D$15/0.9243</f>
        <v>42.409109646615057</v>
      </c>
      <c r="H169" s="19">
        <f>D111*'[1]%Distribucion'!$D$16/0.9243</f>
        <v>43.771620752554945</v>
      </c>
      <c r="I169" s="19">
        <f>D111*'[1]%Distribucion'!$D$17/0.9243</f>
        <v>49.598448973767155</v>
      </c>
      <c r="J169" s="19">
        <f>D111*'[1]%Distribucion'!$D$18/0.9243</f>
        <v>58.991402631475665</v>
      </c>
      <c r="K169" s="19">
        <f>D111*'[1]%Distribucion'!$D$19/0.9243</f>
        <v>48.140790444228102</v>
      </c>
      <c r="L169" s="19">
        <f>D111*'[1]%Distribucion'!$D$20/0.9243</f>
        <v>47.467146685146105</v>
      </c>
      <c r="M169" s="19">
        <f>D111*'[1]%Distribucion'!$D$21/0.9243</f>
        <v>48.121760959508279</v>
      </c>
      <c r="N169" s="19">
        <f>D111*'[1]%Distribucion'!$D$22/0.9243</f>
        <v>41.328234914528664</v>
      </c>
      <c r="O169" s="19">
        <f>D111*'[1]%Distribucion'!$D$23/0.9243</f>
        <v>36.456686826251961</v>
      </c>
      <c r="P169" s="20">
        <f>D111*'[1]%Distribucion'!$D$24/0.9243</f>
        <v>28.327290953940221</v>
      </c>
      <c r="S169" s="34" t="s">
        <v>42</v>
      </c>
      <c r="T169" s="18">
        <f>U111*'[1]%Distribucion'!$D$11/0.9243</f>
        <v>6.5843578747928175</v>
      </c>
      <c r="U169" s="19">
        <f>U111*'[1]%Distribucion'!$D$12/0.9243</f>
        <v>7.3957602722439866</v>
      </c>
      <c r="V169" s="19">
        <f>U111*'[1]%Distribucion'!$D$13/0.9243</f>
        <v>6.2896012982710543</v>
      </c>
      <c r="W169" s="19">
        <f>U111*'[1]%Distribucion'!$D$14/0.9243</f>
        <v>6.1575635009815661</v>
      </c>
      <c r="X169" s="19">
        <f>U111*'[1]%Distribucion'!$D$15/0.9243</f>
        <v>6.1049675319367909</v>
      </c>
      <c r="Y169" s="19">
        <f>U111*'[1]%Distribucion'!$D$16/0.9243</f>
        <v>6.3011066664995994</v>
      </c>
      <c r="Z169" s="19">
        <f>U111*'[1]%Distribucion'!$D$17/0.9243</f>
        <v>7.139902797828257</v>
      </c>
      <c r="AA169" s="19">
        <f>U111*'[1]%Distribucion'!$D$18/0.9243</f>
        <v>8.4920575020210247</v>
      </c>
      <c r="AB169" s="19">
        <f>U111*'[1]%Distribucion'!$D$19/0.9243</f>
        <v>6.9300667963267051</v>
      </c>
      <c r="AC169" s="19">
        <f>U111*'[1]%Distribucion'!$D$20/0.9243</f>
        <v>6.8330929784004004</v>
      </c>
      <c r="AD169" s="19">
        <f>U111*'[1]%Distribucion'!$D$21/0.9243</f>
        <v>6.9273274229389568</v>
      </c>
      <c r="AE169" s="19">
        <f>U111*'[1]%Distribucion'!$D$22/0.9243</f>
        <v>5.9493711235126643</v>
      </c>
      <c r="AF169" s="19">
        <f>U111*'[1]%Distribucion'!$D$23/0.9243</f>
        <v>5.2480915362489933</v>
      </c>
      <c r="AG169" s="20">
        <f>U111*'[1]%Distribucion'!$D$24/0.9243</f>
        <v>4.0778312250027415</v>
      </c>
    </row>
    <row r="170" spans="2:33" x14ac:dyDescent="0.3">
      <c r="B170" s="34" t="s">
        <v>32</v>
      </c>
      <c r="C170" s="18">
        <f>D112*'[1]%Distribucion'!$D$11/0.9243</f>
        <v>114.34271292818372</v>
      </c>
      <c r="D170" s="19">
        <f>D112*'[1]%Distribucion'!$D$12/0.9243</f>
        <v>128.43337342465901</v>
      </c>
      <c r="E170" s="19">
        <f>D112*'[1]%Distribucion'!$D$13/0.9243</f>
        <v>109.22402599563563</v>
      </c>
      <c r="F170" s="19">
        <f>D112*'[1]%Distribucion'!$D$14/0.9243</f>
        <v>106.93108259276558</v>
      </c>
      <c r="G170" s="19">
        <f>D112*'[1]%Distribucion'!$D$15/0.9243</f>
        <v>106.01771094680903</v>
      </c>
      <c r="H170" s="19">
        <f>D112*'[1]%Distribucion'!$D$16/0.9243</f>
        <v>109.42382604318861</v>
      </c>
      <c r="I170" s="19">
        <f>D112*'[1]%Distribucion'!$D$17/0.9243</f>
        <v>123.99020093859961</v>
      </c>
      <c r="J170" s="19">
        <f>D112*'[1]%Distribucion'!$D$18/0.9243</f>
        <v>147.47146367006553</v>
      </c>
      <c r="K170" s="19">
        <f>D112*'[1]%Distribucion'!$D$19/0.9243</f>
        <v>120.34622864275217</v>
      </c>
      <c r="L170" s="19">
        <f>D112*'[1]%Distribucion'!$D$20/0.9243</f>
        <v>118.66219967051984</v>
      </c>
      <c r="M170" s="19">
        <f>D112*'[1]%Distribucion'!$D$21/0.9243</f>
        <v>120.29865720285861</v>
      </c>
      <c r="N170" s="19">
        <f>D112*'[1]%Distribucion'!$D$22/0.9243</f>
        <v>103.3156531608543</v>
      </c>
      <c r="O170" s="19">
        <f>D112*'[1]%Distribucion'!$D$23/0.9243</f>
        <v>91.137364548100493</v>
      </c>
      <c r="P170" s="20">
        <f>D112*'[1]%Distribucion'!$D$24/0.9243</f>
        <v>70.814845425567597</v>
      </c>
      <c r="S170" s="34" t="s">
        <v>41</v>
      </c>
      <c r="T170" s="18">
        <f>U112*'[1]%Distribucion'!$D$11/0.9243</f>
        <v>12.600360548211865</v>
      </c>
      <c r="U170" s="19">
        <f>U112*'[1]%Distribucion'!$D$12/0.9243</f>
        <v>14.153125897845893</v>
      </c>
      <c r="V170" s="19">
        <f>U112*'[1]%Distribucion'!$D$13/0.9243</f>
        <v>12.036290488722932</v>
      </c>
      <c r="W170" s="19">
        <f>U112*'[1]%Distribucion'!$D$14/0.9243</f>
        <v>11.783612265048523</v>
      </c>
      <c r="X170" s="19">
        <f>U112*'[1]%Distribucion'!$D$15/0.9243</f>
        <v>11.682960358522616</v>
      </c>
      <c r="Y170" s="19">
        <f>U112*'[1]%Distribucion'!$D$16/0.9243</f>
        <v>12.058308093275475</v>
      </c>
      <c r="Z170" s="19">
        <f>U112*'[1]%Distribucion'!$D$17/0.9243</f>
        <v>13.663496310891746</v>
      </c>
      <c r="AA170" s="19">
        <f>U112*'[1]%Distribucion'!$D$18/0.9243</f>
        <v>16.251089074495248</v>
      </c>
      <c r="AB170" s="19">
        <f>U112*'[1]%Distribucion'!$D$19/0.9243</f>
        <v>13.261937142147767</v>
      </c>
      <c r="AC170" s="19">
        <f>U112*'[1]%Distribucion'!$D$20/0.9243</f>
        <v>13.076360189490629</v>
      </c>
      <c r="AD170" s="19">
        <f>U112*'[1]%Distribucion'!$D$21/0.9243</f>
        <v>13.256694855349542</v>
      </c>
      <c r="AE170" s="19">
        <f>U112*'[1]%Distribucion'!$D$22/0.9243</f>
        <v>11.385198468383479</v>
      </c>
      <c r="AF170" s="19">
        <f>U112*'[1]%Distribucion'!$D$23/0.9243</f>
        <v>10.043173048038064</v>
      </c>
      <c r="AG170" s="20">
        <f>U112*'[1]%Distribucion'!$D$24/0.9243</f>
        <v>7.8036681278366542</v>
      </c>
    </row>
    <row r="171" spans="2:33" x14ac:dyDescent="0.3">
      <c r="B171" s="34" t="s">
        <v>33</v>
      </c>
      <c r="C171" s="18">
        <f>D113*'[1]%Distribucion'!$D$11/0.9243</f>
        <v>68.608904208878187</v>
      </c>
      <c r="D171" s="19">
        <f>D113*'[1]%Distribucion'!$D$12/0.9243</f>
        <v>77.06370426989902</v>
      </c>
      <c r="E171" s="19">
        <f>D113*'[1]%Distribucion'!$D$13/0.9243</f>
        <v>65.53754537509748</v>
      </c>
      <c r="F171" s="19">
        <f>D113*'[1]%Distribucion'!$D$14/0.9243</f>
        <v>64.161713629853708</v>
      </c>
      <c r="G171" s="19">
        <f>D113*'[1]%Distribucion'!$D$15/0.9243</f>
        <v>63.613664469922576</v>
      </c>
      <c r="H171" s="19">
        <f>D113*'[1]%Distribucion'!$D$16/0.9243</f>
        <v>65.657431128832414</v>
      </c>
      <c r="I171" s="19">
        <f>D113*'[1]%Distribucion'!$D$17/0.9243</f>
        <v>74.397673460650722</v>
      </c>
      <c r="J171" s="19">
        <f>D113*'[1]%Distribucion'!$D$18/0.9243</f>
        <v>88.487103947213498</v>
      </c>
      <c r="K171" s="19">
        <f>D113*'[1]%Distribucion'!$D$19/0.9243</f>
        <v>72.211185666342161</v>
      </c>
      <c r="L171" s="19">
        <f>D113*'[1]%Distribucion'!$D$20/0.9243</f>
        <v>71.200720027719143</v>
      </c>
      <c r="M171" s="19">
        <f>D113*'[1]%Distribucion'!$D$21/0.9243</f>
        <v>72.182641439262412</v>
      </c>
      <c r="N171" s="19">
        <f>D113*'[1]%Distribucion'!$D$22/0.9243</f>
        <v>61.99235237179299</v>
      </c>
      <c r="O171" s="19">
        <f>D113*'[1]%Distribucion'!$D$23/0.9243</f>
        <v>54.685030239377944</v>
      </c>
      <c r="P171" s="20">
        <f>D113*'[1]%Distribucion'!$D$24/0.9243</f>
        <v>42.490936430910324</v>
      </c>
      <c r="S171" s="34" t="s">
        <v>40</v>
      </c>
      <c r="T171" s="18">
        <f>U113*'[1]%Distribucion'!$D$11/0.9243</f>
        <v>27.009031342557336</v>
      </c>
      <c r="U171" s="19">
        <f>U113*'[1]%Distribucion'!$D$12/0.9243</f>
        <v>30.337403402661131</v>
      </c>
      <c r="V171" s="19">
        <f>U113*'[1]%Distribucion'!$D$13/0.9243</f>
        <v>25.799940074268449</v>
      </c>
      <c r="W171" s="19">
        <f>U113*'[1]%Distribucion'!$D$14/0.9243</f>
        <v>25.25832112323198</v>
      </c>
      <c r="X171" s="19">
        <f>U113*'[1]%Distribucion'!$D$15/0.9243</f>
        <v>25.042572495433216</v>
      </c>
      <c r="Y171" s="19">
        <f>U113*'[1]%Distribucion'!$D$16/0.9243</f>
        <v>25.847135086599426</v>
      </c>
      <c r="Z171" s="19">
        <f>U113*'[1]%Distribucion'!$D$17/0.9243</f>
        <v>29.287876223681742</v>
      </c>
      <c r="AA171" s="19">
        <f>U113*'[1]%Distribucion'!$D$18/0.9243</f>
        <v>34.834413863341553</v>
      </c>
      <c r="AB171" s="19">
        <f>U113*'[1]%Distribucion'!$D$19/0.9243</f>
        <v>28.42712909402627</v>
      </c>
      <c r="AC171" s="19">
        <f>U113*'[1]%Distribucion'!$D$20/0.9243</f>
        <v>28.029342561522309</v>
      </c>
      <c r="AD171" s="19">
        <f>U113*'[1]%Distribucion'!$D$21/0.9243</f>
        <v>28.415892186328421</v>
      </c>
      <c r="AE171" s="19">
        <f>U113*'[1]%Distribucion'!$D$22/0.9243</f>
        <v>24.404316138195217</v>
      </c>
      <c r="AF171" s="19">
        <f>U113*'[1]%Distribucion'!$D$23/0.9243</f>
        <v>21.527667767545076</v>
      </c>
      <c r="AG171" s="20">
        <f>U113*'[1]%Distribucion'!$D$24/0.9243</f>
        <v>16.727260799022655</v>
      </c>
    </row>
    <row r="172" spans="2:33" x14ac:dyDescent="0.3">
      <c r="B172" s="34" t="s">
        <v>34</v>
      </c>
      <c r="C172" s="18">
        <f>D114*'[1]%Distribucion'!$D$11/0.9243</f>
        <v>10.779526974556315</v>
      </c>
      <c r="D172" s="19">
        <f>D114*'[1]%Distribucion'!$D$12/0.9243</f>
        <v>12.10790769092492</v>
      </c>
      <c r="E172" s="19">
        <f>D114*'[1]%Distribucion'!$D$13/0.9243</f>
        <v>10.296968685963263</v>
      </c>
      <c r="F172" s="19">
        <f>D114*'[1]%Distribucion'!$D$14/0.9243</f>
        <v>10.08080409943738</v>
      </c>
      <c r="G172" s="19">
        <f>D114*'[1]%Distribucion'!$D$15/0.9243</f>
        <v>9.9946970442237486</v>
      </c>
      <c r="H172" s="19">
        <f>D114*'[1]%Distribucion'!$D$16/0.9243</f>
        <v>10.315804604291245</v>
      </c>
      <c r="I172" s="19">
        <f>D114*'[1]%Distribucion'!$D$17/0.9243</f>
        <v>11.689032745250282</v>
      </c>
      <c r="J172" s="19">
        <f>D114*'[1]%Distribucion'!$D$18/0.9243</f>
        <v>13.902701623034021</v>
      </c>
      <c r="K172" s="19">
        <f>D114*'[1]%Distribucion'!$D$19/0.9243</f>
        <v>11.34550147288757</v>
      </c>
      <c r="L172" s="19">
        <f>D114*'[1]%Distribucion'!$D$20/0.9243</f>
        <v>11.186741589837442</v>
      </c>
      <c r="M172" s="19">
        <f>D114*'[1]%Distribucion'!$D$21/0.9243</f>
        <v>11.341016730428528</v>
      </c>
      <c r="N172" s="19">
        <f>D114*'[1]%Distribucion'!$D$22/0.9243</f>
        <v>9.7399636725500933</v>
      </c>
      <c r="O172" s="19">
        <f>D114*'[1]%Distribucion'!$D$23/0.9243</f>
        <v>8.5918696030350254</v>
      </c>
      <c r="P172" s="20">
        <f>D114*'[1]%Distribucion'!$D$24/0.9243</f>
        <v>6.6759876245317571</v>
      </c>
      <c r="S172" s="34" t="s">
        <v>39</v>
      </c>
      <c r="T172" s="18">
        <f>U114*'[1]%Distribucion'!$D$11/0.9243</f>
        <v>97.106027225234797</v>
      </c>
      <c r="U172" s="19">
        <f>U114*'[1]%Distribucion'!$D$12/0.9243</f>
        <v>109.07257959006859</v>
      </c>
      <c r="V172" s="19">
        <f>U114*'[1]%Distribucion'!$D$13/0.9243</f>
        <v>92.758960937401852</v>
      </c>
      <c r="W172" s="19">
        <f>U114*'[1]%Distribucion'!$D$14/0.9243</f>
        <v>90.811669161625375</v>
      </c>
      <c r="X172" s="19">
        <f>U114*'[1]%Distribucion'!$D$15/0.9243</f>
        <v>90.035984470859646</v>
      </c>
      <c r="Y172" s="19">
        <f>U114*'[1]%Distribucion'!$D$16/0.9243</f>
        <v>92.928641963506848</v>
      </c>
      <c r="Z172" s="19">
        <f>U114*'[1]%Distribucion'!$D$17/0.9243</f>
        <v>105.29919677144781</v>
      </c>
      <c r="AA172" s="19">
        <f>U114*'[1]%Distribucion'!$D$18/0.9243</f>
        <v>125.24075736321679</v>
      </c>
      <c r="AB172" s="19">
        <f>U114*'[1]%Distribucion'!$D$19/0.9243</f>
        <v>102.20453805724702</v>
      </c>
      <c r="AC172" s="19">
        <f>U114*'[1]%Distribucion'!$D$20/0.9243</f>
        <v>100.77436940864773</v>
      </c>
      <c r="AD172" s="19">
        <f>U114*'[1]%Distribucion'!$D$21/0.9243</f>
        <v>102.16413781293632</v>
      </c>
      <c r="AE172" s="19">
        <f>U114*'[1]%Distribucion'!$D$22/0.9243</f>
        <v>87.741250594011035</v>
      </c>
      <c r="AF172" s="19">
        <f>U114*'[1]%Distribucion'!$D$23/0.9243</f>
        <v>77.398788050467957</v>
      </c>
      <c r="AG172" s="20">
        <f>U114*'[1]%Distribucion'!$D$24/0.9243</f>
        <v>60.139803680930491</v>
      </c>
    </row>
    <row r="173" spans="2:33" x14ac:dyDescent="0.3">
      <c r="B173" s="34" t="s">
        <v>35</v>
      </c>
      <c r="C173" s="18">
        <f>D115*'[1]%Distribucion'!$D$11/0.9243</f>
        <v>8.3908296673221852</v>
      </c>
      <c r="D173" s="19">
        <f>D115*'[1]%Distribucion'!$D$12/0.9243</f>
        <v>9.424846869627407</v>
      </c>
      <c r="E173" s="19">
        <f>D115*'[1]%Distribucion'!$D$13/0.9243</f>
        <v>8.0152042420418272</v>
      </c>
      <c r="F173" s="19">
        <f>D115*'[1]%Distribucion'!$D$14/0.9243</f>
        <v>7.8469408080407757</v>
      </c>
      <c r="G173" s="19">
        <f>D115*'[1]%Distribucion'!$D$15/0.9243</f>
        <v>7.7799147098494839</v>
      </c>
      <c r="H173" s="19">
        <f>D115*'[1]%Distribucion'!$D$16/0.9243</f>
        <v>8.0298662010211714</v>
      </c>
      <c r="I173" s="19">
        <f>D115*'[1]%Distribucion'!$D$17/0.9243</f>
        <v>9.0987928294676923</v>
      </c>
      <c r="J173" s="19">
        <f>D115*'[1]%Distribucion'!$D$18/0.9243</f>
        <v>10.82192210380212</v>
      </c>
      <c r="K173" s="19">
        <f>D115*'[1]%Distribucion'!$D$19/0.9243</f>
        <v>8.8313866252253543</v>
      </c>
      <c r="L173" s="19">
        <f>D115*'[1]%Distribucion'!$D$20/0.9243</f>
        <v>8.7078072566851628</v>
      </c>
      <c r="M173" s="19">
        <f>D115*'[1]%Distribucion'!$D$21/0.9243</f>
        <v>8.8278956826112243</v>
      </c>
      <c r="N173" s="19">
        <f>D115*'[1]%Distribucion'!$D$22/0.9243</f>
        <v>7.5816291693669173</v>
      </c>
      <c r="O173" s="19">
        <f>D115*'[1]%Distribucion'!$D$23/0.9243</f>
        <v>6.68794786014971</v>
      </c>
      <c r="P173" s="20">
        <f>D115*'[1]%Distribucion'!$D$24/0.9243</f>
        <v>5.1966171753934951</v>
      </c>
      <c r="S173" s="34" t="s">
        <v>38</v>
      </c>
      <c r="T173" s="18">
        <f>U115*'[1]%Distribucion'!$D$11/0.9243</f>
        <v>185.87821684487881</v>
      </c>
      <c r="U173" s="19">
        <f>U115*'[1]%Distribucion'!$D$12/0.9243</f>
        <v>208.78432760767339</v>
      </c>
      <c r="V173" s="19">
        <f>U115*'[1]%Distribucion'!$D$13/0.9243</f>
        <v>177.55715837736801</v>
      </c>
      <c r="W173" s="19">
        <f>U115*'[1]%Distribucion'!$D$14/0.9243</f>
        <v>173.82969538355741</v>
      </c>
      <c r="X173" s="19">
        <f>U115*'[1]%Distribucion'!$D$15/0.9243</f>
        <v>172.34489684660377</v>
      </c>
      <c r="Y173" s="19">
        <f>U115*'[1]%Distribucion'!$D$16/0.9243</f>
        <v>177.88195805732659</v>
      </c>
      <c r="Z173" s="19">
        <f>U115*'[1]%Distribucion'!$D$17/0.9243</f>
        <v>201.5614013914512</v>
      </c>
      <c r="AA173" s="19">
        <f>U115*'[1]%Distribucion'!$D$18/0.9243</f>
        <v>239.73309711229999</v>
      </c>
      <c r="AB173" s="19">
        <f>U115*'[1]%Distribucion'!$D$19/0.9243</f>
        <v>195.63767389506339</v>
      </c>
      <c r="AC173" s="19">
        <f>U115*'[1]%Distribucion'!$D$20/0.9243</f>
        <v>192.90007659255522</v>
      </c>
      <c r="AD173" s="19">
        <f>U115*'[1]%Distribucion'!$D$21/0.9243</f>
        <v>195.56034063793038</v>
      </c>
      <c r="AE173" s="19">
        <f>U115*'[1]%Distribucion'!$D$22/0.9243</f>
        <v>167.95236784144939</v>
      </c>
      <c r="AF173" s="19">
        <f>U115*'[1]%Distribucion'!$D$23/0.9243</f>
        <v>148.15505401540142</v>
      </c>
      <c r="AG173" s="20">
        <f>U115*'[1]%Distribucion'!$D$24/0.9243</f>
        <v>115.11828656818381</v>
      </c>
    </row>
    <row r="174" spans="2:33" ht="16.5" thickBot="1" x14ac:dyDescent="0.35">
      <c r="B174" s="34" t="s">
        <v>36</v>
      </c>
      <c r="C174" s="21">
        <f>D116*'[1]%Distribucion'!$D$11/0.9243</f>
        <v>4.7909008775805839</v>
      </c>
      <c r="D174" s="22">
        <f>D116*'[1]%Distribucion'!$D$12/0.9243</f>
        <v>5.3812923070777412</v>
      </c>
      <c r="E174" s="22">
        <f>D116*'[1]%Distribucion'!$D$13/0.9243</f>
        <v>4.5764305270947823</v>
      </c>
      <c r="F174" s="22">
        <f>D116*'[1]%Distribucion'!$D$14/0.9243</f>
        <v>4.4803573775277235</v>
      </c>
      <c r="G174" s="22">
        <f>D116*'[1]%Distribucion'!$D$15/0.9243</f>
        <v>4.4420875752105546</v>
      </c>
      <c r="H174" s="22">
        <f>D116*'[1]%Distribucion'!$D$16/0.9243</f>
        <v>4.5848020463516628</v>
      </c>
      <c r="I174" s="22">
        <f>D116*'[1]%Distribucion'!$D$17/0.9243</f>
        <v>5.1951256645556807</v>
      </c>
      <c r="J174" s="22">
        <f>D116*'[1]%Distribucion'!$D$18/0.9243</f>
        <v>6.1789784991262318</v>
      </c>
      <c r="K174" s="22">
        <f>D116*'[1]%Distribucion'!$D$19/0.9243</f>
        <v>5.0424450990611414</v>
      </c>
      <c r="L174" s="22">
        <f>D116*'[1]%Distribucion'!$D$20/0.9243</f>
        <v>4.9718851510388626</v>
      </c>
      <c r="M174" s="22">
        <f>D116*'[1]%Distribucion'!$D$21/0.9243</f>
        <v>5.0404518801904556</v>
      </c>
      <c r="N174" s="22">
        <f>D116*'[1]%Distribucion'!$D$22/0.9243</f>
        <v>4.3288727433555962</v>
      </c>
      <c r="O174" s="22">
        <f>D116*'[1]%Distribucion'!$D$23/0.9243</f>
        <v>3.8186087124600112</v>
      </c>
      <c r="P174" s="23">
        <f>D116*'[1]%Distribucion'!$D$24/0.9243</f>
        <v>2.967105610903003</v>
      </c>
      <c r="S174" s="34" t="s">
        <v>37</v>
      </c>
      <c r="T174" s="21">
        <f>U116*'[1]%Distribucion'!$D$11/0.9243</f>
        <v>371.54965316555808</v>
      </c>
      <c r="U174" s="22">
        <f>U116*'[1]%Distribucion'!$D$12/0.9243</f>
        <v>417.33639275102911</v>
      </c>
      <c r="V174" s="22">
        <f>U116*'[1]%Distribucion'!$D$13/0.9243</f>
        <v>354.91679300554222</v>
      </c>
      <c r="W174" s="22">
        <f>U116*'[1]%Distribucion'!$D$14/0.9243</f>
        <v>347.46601364018198</v>
      </c>
      <c r="X174" s="22">
        <f>U116*'[1]%Distribucion'!$D$15/0.9243</f>
        <v>344.49806833281855</v>
      </c>
      <c r="Y174" s="22">
        <f>U116*'[1]%Distribucion'!$D$16/0.9243</f>
        <v>355.56603104152799</v>
      </c>
      <c r="Z174" s="22">
        <f>U116*'[1]%Distribucion'!$D$17/0.9243</f>
        <v>402.89857547458416</v>
      </c>
      <c r="AA174" s="22">
        <f>U116*'[1]%Distribucion'!$D$18/0.9243</f>
        <v>479.19950275138541</v>
      </c>
      <c r="AB174" s="22">
        <f>U116*'[1]%Distribucion'!$D$19/0.9243</f>
        <v>391.0577103420822</v>
      </c>
      <c r="AC174" s="22">
        <f>U116*'[1]%Distribucion'!$D$20/0.9243</f>
        <v>385.58556118163091</v>
      </c>
      <c r="AD174" s="22">
        <f>U116*'[1]%Distribucion'!$D$21/0.9243</f>
        <v>390.90312985732368</v>
      </c>
      <c r="AE174" s="22">
        <f>U116*'[1]%Distribucion'!$D$22/0.9243</f>
        <v>335.71789679853509</v>
      </c>
      <c r="AF174" s="22">
        <f>U116*'[1]%Distribucion'!$D$23/0.9243</f>
        <v>296.14529270035615</v>
      </c>
      <c r="AG174" s="23">
        <f>U116*'[1]%Distribucion'!$D$24/0.9243</f>
        <v>230.10850961152011</v>
      </c>
    </row>
    <row r="175" spans="2:33" ht="16.5" thickBot="1" x14ac:dyDescent="0.35">
      <c r="S175" s="31"/>
    </row>
    <row r="176" spans="2:33" ht="16.5" thickBot="1" x14ac:dyDescent="0.3">
      <c r="B176" s="35" t="s">
        <v>17</v>
      </c>
      <c r="C176" s="40" t="s">
        <v>9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2"/>
      <c r="S176" s="35" t="s">
        <v>25</v>
      </c>
      <c r="T176" s="40" t="s">
        <v>9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2"/>
    </row>
    <row r="177" spans="2:33" ht="16.5" thickBot="1" x14ac:dyDescent="0.3">
      <c r="B177" s="36"/>
      <c r="C177" s="12">
        <v>0.29166666666666669</v>
      </c>
      <c r="D177" s="13">
        <v>0.33333333333333331</v>
      </c>
      <c r="E177" s="13">
        <v>0.375</v>
      </c>
      <c r="F177" s="13">
        <v>0.41666666666666702</v>
      </c>
      <c r="G177" s="13">
        <v>0.45833333333333398</v>
      </c>
      <c r="H177" s="13">
        <v>0.5</v>
      </c>
      <c r="I177" s="13">
        <v>0.54166666666666696</v>
      </c>
      <c r="J177" s="13">
        <v>0.58333333333333304</v>
      </c>
      <c r="K177" s="13">
        <v>0.625</v>
      </c>
      <c r="L177" s="13">
        <v>0.66666666666666696</v>
      </c>
      <c r="M177" s="13">
        <v>0.70833333333333304</v>
      </c>
      <c r="N177" s="13">
        <v>0.75</v>
      </c>
      <c r="O177" s="13">
        <v>0.79166666666666696</v>
      </c>
      <c r="P177" s="14">
        <v>0.83333333333333304</v>
      </c>
      <c r="S177" s="36"/>
      <c r="T177" s="12">
        <v>0.29166666666666669</v>
      </c>
      <c r="U177" s="13">
        <v>0.33333333333333331</v>
      </c>
      <c r="V177" s="13">
        <v>0.375</v>
      </c>
      <c r="W177" s="13">
        <v>0.41666666666666702</v>
      </c>
      <c r="X177" s="13">
        <v>0.45833333333333398</v>
      </c>
      <c r="Y177" s="13">
        <v>0.5</v>
      </c>
      <c r="Z177" s="13">
        <v>0.54166666666666696</v>
      </c>
      <c r="AA177" s="13">
        <v>0.58333333333333304</v>
      </c>
      <c r="AB177" s="13">
        <v>0.625</v>
      </c>
      <c r="AC177" s="13">
        <v>0.66666666666666696</v>
      </c>
      <c r="AD177" s="13">
        <v>0.70833333333333304</v>
      </c>
      <c r="AE177" s="13">
        <v>0.75</v>
      </c>
      <c r="AF177" s="13">
        <v>0.79166666666666696</v>
      </c>
      <c r="AG177" s="14">
        <v>0.83333333333333304</v>
      </c>
    </row>
    <row r="178" spans="2:33" x14ac:dyDescent="0.3">
      <c r="B178" s="33" t="s">
        <v>37</v>
      </c>
      <c r="C178" s="15">
        <f>C122-C150</f>
        <v>294.56905012834835</v>
      </c>
      <c r="D178" s="16">
        <f t="shared" ref="D178:P178" si="15">D122-D150</f>
        <v>330.86932997857997</v>
      </c>
      <c r="E178" s="16">
        <f t="shared" si="15"/>
        <v>281.38231781273413</v>
      </c>
      <c r="F178" s="16">
        <f t="shared" si="15"/>
        <v>275.47524999105565</v>
      </c>
      <c r="G178" s="16">
        <f t="shared" si="15"/>
        <v>273.12222712432896</v>
      </c>
      <c r="H178" s="16">
        <f t="shared" si="15"/>
        <v>281.89704156483054</v>
      </c>
      <c r="I178" s="16">
        <f t="shared" si="15"/>
        <v>319.42285415814905</v>
      </c>
      <c r="J178" s="16">
        <f t="shared" si="15"/>
        <v>379.91515035691458</v>
      </c>
      <c r="K178" s="16">
        <f t="shared" si="15"/>
        <v>310.03527334610396</v>
      </c>
      <c r="L178" s="16">
        <f t="shared" si="15"/>
        <v>305.69688743557668</v>
      </c>
      <c r="M178" s="16">
        <f t="shared" si="15"/>
        <v>309.91272007179532</v>
      </c>
      <c r="N178" s="16">
        <f t="shared" si="15"/>
        <v>266.1612011435958</v>
      </c>
      <c r="O178" s="16">
        <f t="shared" si="15"/>
        <v>234.78756292057318</v>
      </c>
      <c r="P178" s="17">
        <f t="shared" si="15"/>
        <v>182.43280413590418</v>
      </c>
      <c r="S178" s="33" t="s">
        <v>36</v>
      </c>
      <c r="T178" s="15">
        <f>T122-T150</f>
        <v>14.70762883391</v>
      </c>
      <c r="U178" s="16">
        <f t="shared" ref="U178:AG178" si="16">U122-U150</f>
        <v>16.520076687381515</v>
      </c>
      <c r="V178" s="16">
        <f t="shared" si="16"/>
        <v>14.049224414485504</v>
      </c>
      <c r="W178" s="16">
        <f t="shared" si="16"/>
        <v>13.754288605784197</v>
      </c>
      <c r="X178" s="16">
        <f t="shared" si="16"/>
        <v>13.636803802318116</v>
      </c>
      <c r="Y178" s="16">
        <f t="shared" si="16"/>
        <v>14.07492421524371</v>
      </c>
      <c r="Z178" s="16">
        <f t="shared" si="16"/>
        <v>15.948562070520479</v>
      </c>
      <c r="AA178" s="16">
        <f t="shared" si="16"/>
        <v>18.968900559627642</v>
      </c>
      <c r="AB178" s="16">
        <f t="shared" si="16"/>
        <v>15.47984665669226</v>
      </c>
      <c r="AC178" s="16">
        <f t="shared" si="16"/>
        <v>15.263234050301675</v>
      </c>
      <c r="AD178" s="16">
        <f t="shared" si="16"/>
        <v>15.473727656511734</v>
      </c>
      <c r="AE178" s="16">
        <f t="shared" si="16"/>
        <v>13.289244592064293</v>
      </c>
      <c r="AF178" s="16">
        <f t="shared" si="16"/>
        <v>11.722780545849883</v>
      </c>
      <c r="AG178" s="17">
        <f t="shared" si="16"/>
        <v>9.1087436687295842</v>
      </c>
    </row>
    <row r="179" spans="2:33" ht="16.5" thickBot="1" x14ac:dyDescent="0.35">
      <c r="B179" s="34" t="s">
        <v>38</v>
      </c>
      <c r="C179" s="18">
        <f>C178+C123-C151</f>
        <v>465.50184053648769</v>
      </c>
      <c r="D179" s="19">
        <f t="shared" ref="D179:P194" si="17">D178+D123-D151</f>
        <v>522.86647906490657</v>
      </c>
      <c r="E179" s="19">
        <f t="shared" si="17"/>
        <v>444.6630994640438</v>
      </c>
      <c r="F179" s="19">
        <f t="shared" si="17"/>
        <v>435.32827307285612</v>
      </c>
      <c r="G179" s="19">
        <f t="shared" si="17"/>
        <v>431.60983600416728</v>
      </c>
      <c r="H179" s="19">
        <f t="shared" si="17"/>
        <v>445.4765075728194</v>
      </c>
      <c r="I179" s="19">
        <f t="shared" si="17"/>
        <v>504.77783207451381</v>
      </c>
      <c r="J179" s="19">
        <f t="shared" si="17"/>
        <v>600.37265171539025</v>
      </c>
      <c r="K179" s="19">
        <f t="shared" si="17"/>
        <v>489.94281751922381</v>
      </c>
      <c r="L179" s="19">
        <f t="shared" si="17"/>
        <v>483.08694917382883</v>
      </c>
      <c r="M179" s="19">
        <f t="shared" si="17"/>
        <v>489.74914892189628</v>
      </c>
      <c r="N179" s="19">
        <f t="shared" si="17"/>
        <v>420.60945967596268</v>
      </c>
      <c r="O179" s="19">
        <f t="shared" si="17"/>
        <v>371.03029876011107</v>
      </c>
      <c r="P179" s="20">
        <f t="shared" si="17"/>
        <v>288.29507398178373</v>
      </c>
      <c r="S179" s="34" t="s">
        <v>35</v>
      </c>
      <c r="T179" s="18">
        <f>T178+T123-T151</f>
        <v>40.438334238660616</v>
      </c>
      <c r="U179" s="19">
        <f t="shared" ref="U179:AG194" si="18">U178+U123-U151</f>
        <v>45.421623721724046</v>
      </c>
      <c r="V179" s="19">
        <f t="shared" si="18"/>
        <v>38.628064325164239</v>
      </c>
      <c r="W179" s="19">
        <f t="shared" si="18"/>
        <v>37.817144159453036</v>
      </c>
      <c r="X179" s="19">
        <f t="shared" si="18"/>
        <v>37.494122018754801</v>
      </c>
      <c r="Y179" s="19">
        <f t="shared" si="18"/>
        <v>38.698725418441981</v>
      </c>
      <c r="Z179" s="19">
        <f t="shared" si="18"/>
        <v>43.850255599785747</v>
      </c>
      <c r="AA179" s="19">
        <f t="shared" si="18"/>
        <v>52.154616466902937</v>
      </c>
      <c r="AB179" s="19">
        <f t="shared" si="18"/>
        <v>42.561531850958403</v>
      </c>
      <c r="AC179" s="19">
        <f t="shared" si="18"/>
        <v>41.965959779046031</v>
      </c>
      <c r="AD179" s="19">
        <f t="shared" si="18"/>
        <v>42.54470778113037</v>
      </c>
      <c r="AE179" s="19">
        <f t="shared" si="18"/>
        <v>36.538514852522511</v>
      </c>
      <c r="AF179" s="19">
        <f t="shared" si="18"/>
        <v>32.231552976546013</v>
      </c>
      <c r="AG179" s="20">
        <f t="shared" si="18"/>
        <v>25.044310346010231</v>
      </c>
    </row>
    <row r="180" spans="2:33" x14ac:dyDescent="0.3">
      <c r="B180" s="33" t="s">
        <v>39</v>
      </c>
      <c r="C180" s="18">
        <f t="shared" ref="C180:P195" si="19">C179+C124-C152</f>
        <v>575.89446297211055</v>
      </c>
      <c r="D180" s="19">
        <f t="shared" si="17"/>
        <v>646.86298516063573</v>
      </c>
      <c r="E180" s="19">
        <f t="shared" si="17"/>
        <v>550.1138654451513</v>
      </c>
      <c r="F180" s="19">
        <f t="shared" si="17"/>
        <v>538.5653078169039</v>
      </c>
      <c r="G180" s="19">
        <f t="shared" si="17"/>
        <v>533.96505249610823</v>
      </c>
      <c r="H180" s="19">
        <f t="shared" si="17"/>
        <v>551.12017129657534</v>
      </c>
      <c r="I180" s="19">
        <f t="shared" si="17"/>
        <v>624.48465979801495</v>
      </c>
      <c r="J180" s="19">
        <f t="shared" si="17"/>
        <v>742.74955700347107</v>
      </c>
      <c r="K180" s="19">
        <f t="shared" si="17"/>
        <v>606.13155784109051</v>
      </c>
      <c r="L180" s="19">
        <f t="shared" si="17"/>
        <v>597.64983709337355</v>
      </c>
      <c r="M180" s="19">
        <f t="shared" si="17"/>
        <v>605.89196120979909</v>
      </c>
      <c r="N180" s="19">
        <f t="shared" si="17"/>
        <v>520.35596383875429</v>
      </c>
      <c r="O180" s="19">
        <f t="shared" si="17"/>
        <v>459.01922622814499</v>
      </c>
      <c r="P180" s="20">
        <f t="shared" si="17"/>
        <v>356.66354534044081</v>
      </c>
      <c r="S180" s="33" t="s">
        <v>34</v>
      </c>
      <c r="T180" s="18">
        <f t="shared" ref="T180:AG195" si="20">T179+T124-T152</f>
        <v>73.530499114958118</v>
      </c>
      <c r="U180" s="19">
        <f t="shared" si="18"/>
        <v>82.591796268332459</v>
      </c>
      <c r="V180" s="19">
        <f t="shared" si="18"/>
        <v>70.238819257756617</v>
      </c>
      <c r="W180" s="19">
        <f t="shared" si="18"/>
        <v>68.764293522467483</v>
      </c>
      <c r="X180" s="19">
        <f t="shared" si="18"/>
        <v>68.176930573970566</v>
      </c>
      <c r="Y180" s="19">
        <f t="shared" si="18"/>
        <v>70.367304902740329</v>
      </c>
      <c r="Z180" s="19">
        <f t="shared" si="18"/>
        <v>79.734520258456826</v>
      </c>
      <c r="AA180" s="19">
        <f t="shared" si="18"/>
        <v>94.834642726065141</v>
      </c>
      <c r="AB180" s="19">
        <f t="shared" si="18"/>
        <v>77.391186828515998</v>
      </c>
      <c r="AC180" s="19">
        <f t="shared" si="18"/>
        <v>76.308236392224799</v>
      </c>
      <c r="AD180" s="19">
        <f t="shared" si="18"/>
        <v>77.360595008281777</v>
      </c>
      <c r="AE180" s="19">
        <f t="shared" si="18"/>
        <v>66.43931518466718</v>
      </c>
      <c r="AF180" s="19">
        <f t="shared" si="18"/>
        <v>58.607809204708246</v>
      </c>
      <c r="AG180" s="20">
        <f t="shared" si="18"/>
        <v>45.53898360065179</v>
      </c>
    </row>
    <row r="181" spans="2:33" ht="16.5" thickBot="1" x14ac:dyDescent="0.35">
      <c r="B181" s="34" t="s">
        <v>40</v>
      </c>
      <c r="C181" s="18">
        <f t="shared" si="19"/>
        <v>573.22247998722526</v>
      </c>
      <c r="D181" s="19">
        <f t="shared" si="17"/>
        <v>643.86172885235101</v>
      </c>
      <c r="E181" s="19">
        <f t="shared" si="17"/>
        <v>547.56149694236524</v>
      </c>
      <c r="F181" s="19">
        <f t="shared" si="17"/>
        <v>536.06652126613631</v>
      </c>
      <c r="G181" s="19">
        <f t="shared" si="17"/>
        <v>531.48760979344752</v>
      </c>
      <c r="H181" s="19">
        <f t="shared" si="17"/>
        <v>548.56313382701592</v>
      </c>
      <c r="I181" s="19">
        <f t="shared" si="17"/>
        <v>621.58723241750033</v>
      </c>
      <c r="J181" s="19">
        <f t="shared" si="17"/>
        <v>739.30341486120756</v>
      </c>
      <c r="K181" s="19">
        <f t="shared" si="17"/>
        <v>603.31928352125237</v>
      </c>
      <c r="L181" s="19">
        <f t="shared" si="17"/>
        <v>594.87691549348256</v>
      </c>
      <c r="M181" s="19">
        <f t="shared" si="17"/>
        <v>603.08079854871664</v>
      </c>
      <c r="N181" s="19">
        <f t="shared" si="17"/>
        <v>517.94166335340992</v>
      </c>
      <c r="O181" s="19">
        <f t="shared" si="17"/>
        <v>456.88951038422618</v>
      </c>
      <c r="P181" s="20">
        <f t="shared" si="17"/>
        <v>355.00873011690101</v>
      </c>
      <c r="S181" s="34" t="s">
        <v>33</v>
      </c>
      <c r="T181" s="18">
        <f t="shared" si="20"/>
        <v>179.39630270161723</v>
      </c>
      <c r="U181" s="19">
        <f t="shared" si="18"/>
        <v>201.50363539433604</v>
      </c>
      <c r="V181" s="19">
        <f t="shared" si="18"/>
        <v>171.36541479568692</v>
      </c>
      <c r="W181" s="19">
        <f t="shared" si="18"/>
        <v>167.76793526905274</v>
      </c>
      <c r="X181" s="19">
        <f t="shared" si="18"/>
        <v>166.33491437877524</v>
      </c>
      <c r="Y181" s="19">
        <f t="shared" si="18"/>
        <v>171.67888811543514</v>
      </c>
      <c r="Z181" s="19">
        <f t="shared" si="18"/>
        <v>194.53258585517352</v>
      </c>
      <c r="AA181" s="19">
        <f t="shared" si="18"/>
        <v>231.37316457605817</v>
      </c>
      <c r="AB181" s="19">
        <f t="shared" si="18"/>
        <v>188.81542959500385</v>
      </c>
      <c r="AC181" s="19">
        <f t="shared" si="18"/>
        <v>186.17329732855467</v>
      </c>
      <c r="AD181" s="19">
        <f t="shared" si="18"/>
        <v>188.74079309030191</v>
      </c>
      <c r="AE181" s="19">
        <f t="shared" si="18"/>
        <v>162.09556091170424</v>
      </c>
      <c r="AF181" s="19">
        <f t="shared" si="18"/>
        <v>142.98861570800392</v>
      </c>
      <c r="AG181" s="20">
        <f t="shared" si="18"/>
        <v>111.10390089932909</v>
      </c>
    </row>
    <row r="182" spans="2:33" x14ac:dyDescent="0.3">
      <c r="B182" s="33" t="s">
        <v>41</v>
      </c>
      <c r="C182" s="18">
        <f t="shared" si="19"/>
        <v>561.48797647907702</v>
      </c>
      <c r="D182" s="19">
        <f t="shared" si="17"/>
        <v>630.68116113255633</v>
      </c>
      <c r="E182" s="19">
        <f t="shared" si="17"/>
        <v>536.35230237808321</v>
      </c>
      <c r="F182" s="19">
        <f t="shared" si="17"/>
        <v>525.09264167485014</v>
      </c>
      <c r="G182" s="19">
        <f t="shared" si="17"/>
        <v>520.60746562708914</v>
      </c>
      <c r="H182" s="19">
        <f t="shared" si="17"/>
        <v>537.333434638531</v>
      </c>
      <c r="I182" s="19">
        <f t="shared" si="17"/>
        <v>608.86264848355233</v>
      </c>
      <c r="J182" s="19">
        <f t="shared" si="17"/>
        <v>724.16904937807408</v>
      </c>
      <c r="K182" s="19">
        <f t="shared" si="17"/>
        <v>590.96866487633918</v>
      </c>
      <c r="L182" s="19">
        <f t="shared" si="17"/>
        <v>582.69912153828</v>
      </c>
      <c r="M182" s="19">
        <f t="shared" si="17"/>
        <v>590.73506195718505</v>
      </c>
      <c r="N182" s="19">
        <f t="shared" si="17"/>
        <v>507.33881981912958</v>
      </c>
      <c r="O182" s="19">
        <f t="shared" si="17"/>
        <v>447.53647251564973</v>
      </c>
      <c r="P182" s="20">
        <f t="shared" si="17"/>
        <v>347.74130545296799</v>
      </c>
      <c r="S182" s="33" t="s">
        <v>32</v>
      </c>
      <c r="T182" s="18">
        <f t="shared" si="20"/>
        <v>250.2010267713807</v>
      </c>
      <c r="U182" s="19">
        <f t="shared" si="18"/>
        <v>281.03375440063797</v>
      </c>
      <c r="V182" s="19">
        <f t="shared" si="18"/>
        <v>239.00048155562069</v>
      </c>
      <c r="W182" s="19">
        <f t="shared" si="18"/>
        <v>233.98313695153496</v>
      </c>
      <c r="X182" s="19">
        <f t="shared" si="18"/>
        <v>231.98452665281204</v>
      </c>
      <c r="Y182" s="19">
        <f t="shared" si="18"/>
        <v>239.43767755846636</v>
      </c>
      <c r="Z182" s="19">
        <f t="shared" si="18"/>
        <v>271.31134805164191</v>
      </c>
      <c r="AA182" s="19">
        <f t="shared" si="18"/>
        <v>322.69228781464477</v>
      </c>
      <c r="AB182" s="19">
        <f t="shared" si="18"/>
        <v>263.33772571402841</v>
      </c>
      <c r="AC182" s="19">
        <f t="shared" si="18"/>
        <v>259.65278797575803</v>
      </c>
      <c r="AD182" s="19">
        <f t="shared" si="18"/>
        <v>263.23363142763662</v>
      </c>
      <c r="AE182" s="19">
        <f t="shared" si="18"/>
        <v>226.07197118575661</v>
      </c>
      <c r="AF182" s="19">
        <f t="shared" si="18"/>
        <v>199.42383386945042</v>
      </c>
      <c r="AG182" s="20">
        <f t="shared" si="18"/>
        <v>154.95475472286455</v>
      </c>
    </row>
    <row r="183" spans="2:33" ht="16.5" thickBot="1" x14ac:dyDescent="0.35">
      <c r="B183" s="34" t="s">
        <v>42</v>
      </c>
      <c r="C183" s="18">
        <f t="shared" si="19"/>
        <v>550.45879842657155</v>
      </c>
      <c r="D183" s="19">
        <f t="shared" si="17"/>
        <v>618.29283740724679</v>
      </c>
      <c r="E183" s="19">
        <f t="shared" si="17"/>
        <v>525.81685854027637</v>
      </c>
      <c r="F183" s="19">
        <f t="shared" si="17"/>
        <v>514.77836873991021</v>
      </c>
      <c r="G183" s="19">
        <f t="shared" si="17"/>
        <v>510.38129396466053</v>
      </c>
      <c r="H183" s="19">
        <f t="shared" si="17"/>
        <v>526.77871864736244</v>
      </c>
      <c r="I183" s="19">
        <f t="shared" si="17"/>
        <v>596.90290074014661</v>
      </c>
      <c r="J183" s="19">
        <f t="shared" si="17"/>
        <v>709.9443647538576</v>
      </c>
      <c r="K183" s="19">
        <f t="shared" si="17"/>
        <v>579.36040450138989</v>
      </c>
      <c r="L183" s="19">
        <f t="shared" si="17"/>
        <v>571.25329788452348</v>
      </c>
      <c r="M183" s="19">
        <f t="shared" si="17"/>
        <v>579.1313901901791</v>
      </c>
      <c r="N183" s="19">
        <f t="shared" si="17"/>
        <v>497.37328108788017</v>
      </c>
      <c r="O183" s="19">
        <f t="shared" si="17"/>
        <v>438.74561741788398</v>
      </c>
      <c r="P183" s="20">
        <f t="shared" si="17"/>
        <v>340.91070366857815</v>
      </c>
      <c r="S183" s="34" t="s">
        <v>31</v>
      </c>
      <c r="T183" s="18">
        <f t="shared" si="20"/>
        <v>275.37150257563803</v>
      </c>
      <c r="U183" s="19">
        <f t="shared" si="18"/>
        <v>309.30603372179542</v>
      </c>
      <c r="V183" s="19">
        <f t="shared" si="18"/>
        <v>263.04417120721615</v>
      </c>
      <c r="W183" s="19">
        <f t="shared" si="18"/>
        <v>257.52207667229118</v>
      </c>
      <c r="X183" s="19">
        <f t="shared" si="18"/>
        <v>255.32240416045391</v>
      </c>
      <c r="Y183" s="19">
        <f t="shared" si="18"/>
        <v>263.52534956918066</v>
      </c>
      <c r="Z183" s="19">
        <f t="shared" si="18"/>
        <v>298.60554348191999</v>
      </c>
      <c r="AA183" s="19">
        <f t="shared" si="18"/>
        <v>355.15545764040519</v>
      </c>
      <c r="AB183" s="19">
        <f t="shared" si="18"/>
        <v>289.82976668990216</v>
      </c>
      <c r="AC183" s="19">
        <f t="shared" si="18"/>
        <v>285.77412049620216</v>
      </c>
      <c r="AD183" s="19">
        <f t="shared" si="18"/>
        <v>289.71520041324408</v>
      </c>
      <c r="AE183" s="19">
        <f t="shared" si="18"/>
        <v>248.81503964626842</v>
      </c>
      <c r="AF183" s="19">
        <f t="shared" si="18"/>
        <v>219.48607282177039</v>
      </c>
      <c r="AG183" s="20">
        <f t="shared" si="18"/>
        <v>170.54335943338938</v>
      </c>
    </row>
    <row r="184" spans="2:33" x14ac:dyDescent="0.3">
      <c r="B184" s="33" t="s">
        <v>43</v>
      </c>
      <c r="C184" s="18">
        <f t="shared" si="19"/>
        <v>539.20578628142368</v>
      </c>
      <c r="D184" s="19">
        <f t="shared" si="17"/>
        <v>605.65309610691793</v>
      </c>
      <c r="E184" s="19">
        <f t="shared" si="17"/>
        <v>515.06760080801666</v>
      </c>
      <c r="F184" s="19">
        <f t="shared" si="17"/>
        <v>504.25477051230854</v>
      </c>
      <c r="G184" s="19">
        <f t="shared" si="17"/>
        <v>499.94758500032515</v>
      </c>
      <c r="H184" s="19">
        <f t="shared" si="17"/>
        <v>516.00979763876319</v>
      </c>
      <c r="I184" s="19">
        <f t="shared" si="17"/>
        <v>584.70043325174856</v>
      </c>
      <c r="J184" s="19">
        <f t="shared" si="17"/>
        <v>695.4309941223222</v>
      </c>
      <c r="K184" s="19">
        <f t="shared" si="17"/>
        <v>567.51655771956462</v>
      </c>
      <c r="L184" s="19">
        <f t="shared" si="17"/>
        <v>559.57518443184551</v>
      </c>
      <c r="M184" s="19">
        <f t="shared" si="17"/>
        <v>567.29222514081573</v>
      </c>
      <c r="N184" s="19">
        <f t="shared" si="17"/>
        <v>487.20549452737424</v>
      </c>
      <c r="O184" s="19">
        <f t="shared" si="17"/>
        <v>429.7763543675951</v>
      </c>
      <c r="P184" s="20">
        <f t="shared" si="17"/>
        <v>333.94147672596415</v>
      </c>
      <c r="S184" s="33" t="s">
        <v>30</v>
      </c>
      <c r="T184" s="18">
        <f t="shared" si="20"/>
        <v>367.8600333234449</v>
      </c>
      <c r="U184" s="19">
        <f t="shared" si="18"/>
        <v>413.19209434458162</v>
      </c>
      <c r="V184" s="19">
        <f t="shared" si="18"/>
        <v>351.39234336438233</v>
      </c>
      <c r="W184" s="19">
        <f t="shared" si="18"/>
        <v>344.01555288086178</v>
      </c>
      <c r="X184" s="19">
        <f t="shared" si="18"/>
        <v>341.07708032311092</v>
      </c>
      <c r="Y184" s="19">
        <f t="shared" si="18"/>
        <v>352.03513423639038</v>
      </c>
      <c r="Z184" s="19">
        <f t="shared" si="18"/>
        <v>398.89764971468907</v>
      </c>
      <c r="AA184" s="19">
        <f t="shared" si="18"/>
        <v>474.4408817202027</v>
      </c>
      <c r="AB184" s="19">
        <f t="shared" si="18"/>
        <v>387.17436857282848</v>
      </c>
      <c r="AC184" s="19">
        <f t="shared" si="18"/>
        <v>381.75655979447538</v>
      </c>
      <c r="AD184" s="19">
        <f t="shared" si="18"/>
        <v>387.02132312711245</v>
      </c>
      <c r="AE184" s="19">
        <f t="shared" si="18"/>
        <v>332.38409900643109</v>
      </c>
      <c r="AF184" s="19">
        <f t="shared" si="18"/>
        <v>293.20446490308524</v>
      </c>
      <c r="AG184" s="20">
        <f t="shared" si="18"/>
        <v>227.82345049312701</v>
      </c>
    </row>
    <row r="185" spans="2:33" ht="16.5" thickBot="1" x14ac:dyDescent="0.35">
      <c r="B185" s="34" t="s">
        <v>44</v>
      </c>
      <c r="C185" s="18">
        <f t="shared" si="19"/>
        <v>539.68123586699505</v>
      </c>
      <c r="D185" s="19">
        <f t="shared" si="17"/>
        <v>606.18713620973278</v>
      </c>
      <c r="E185" s="19">
        <f t="shared" si="17"/>
        <v>515.52176632993053</v>
      </c>
      <c r="F185" s="19">
        <f t="shared" si="17"/>
        <v>504.69940172317865</v>
      </c>
      <c r="G185" s="19">
        <f t="shared" si="17"/>
        <v>500.38841831136045</v>
      </c>
      <c r="H185" s="19">
        <f t="shared" si="17"/>
        <v>516.46479395126585</v>
      </c>
      <c r="I185" s="19">
        <f t="shared" si="17"/>
        <v>585.21599815432535</v>
      </c>
      <c r="J185" s="19">
        <f t="shared" si="17"/>
        <v>696.04419669981905</v>
      </c>
      <c r="K185" s="19">
        <f t="shared" si="17"/>
        <v>568.01697058425873</v>
      </c>
      <c r="L185" s="19">
        <f t="shared" si="17"/>
        <v>560.0685949187191</v>
      </c>
      <c r="M185" s="19">
        <f t="shared" si="17"/>
        <v>567.7924401982267</v>
      </c>
      <c r="N185" s="19">
        <f t="shared" si="17"/>
        <v>487.63509238473154</v>
      </c>
      <c r="O185" s="19">
        <f t="shared" si="17"/>
        <v>430.1553135604882</v>
      </c>
      <c r="P185" s="20">
        <f t="shared" si="17"/>
        <v>334.23593264753248</v>
      </c>
      <c r="S185" s="34" t="s">
        <v>29</v>
      </c>
      <c r="T185" s="18">
        <f t="shared" si="20"/>
        <v>470.68456138340883</v>
      </c>
      <c r="U185" s="19">
        <f t="shared" si="18"/>
        <v>528.68787602884299</v>
      </c>
      <c r="V185" s="19">
        <f t="shared" si="18"/>
        <v>449.61380967561428</v>
      </c>
      <c r="W185" s="19">
        <f t="shared" si="18"/>
        <v>440.17505286970641</v>
      </c>
      <c r="X185" s="19">
        <f t="shared" si="18"/>
        <v>436.41521613374312</v>
      </c>
      <c r="Y185" s="19">
        <f t="shared" si="18"/>
        <v>450.43627396160633</v>
      </c>
      <c r="Z185" s="19">
        <f t="shared" si="18"/>
        <v>510.39783690702137</v>
      </c>
      <c r="AA185" s="19">
        <f t="shared" si="18"/>
        <v>607.05697299407859</v>
      </c>
      <c r="AB185" s="19">
        <f t="shared" si="18"/>
        <v>495.39765492916763</v>
      </c>
      <c r="AC185" s="19">
        <f t="shared" si="18"/>
        <v>488.4654559472354</v>
      </c>
      <c r="AD185" s="19">
        <f t="shared" si="18"/>
        <v>495.20183009916968</v>
      </c>
      <c r="AE185" s="19">
        <f t="shared" si="18"/>
        <v>425.29236578985166</v>
      </c>
      <c r="AF185" s="19">
        <f t="shared" si="18"/>
        <v>375.16120931034055</v>
      </c>
      <c r="AG185" s="20">
        <f t="shared" si="18"/>
        <v>291.50484193515666</v>
      </c>
    </row>
    <row r="186" spans="2:33" x14ac:dyDescent="0.3">
      <c r="B186" s="33" t="s">
        <v>45</v>
      </c>
      <c r="C186" s="18">
        <f t="shared" si="19"/>
        <v>508.20989537422071</v>
      </c>
      <c r="D186" s="19">
        <f t="shared" si="17"/>
        <v>570.83752518360848</v>
      </c>
      <c r="E186" s="19">
        <f t="shared" si="17"/>
        <v>485.45927765818408</v>
      </c>
      <c r="F186" s="19">
        <f t="shared" si="17"/>
        <v>475.26801581884422</v>
      </c>
      <c r="G186" s="19">
        <f t="shared" si="17"/>
        <v>471.20842604051796</v>
      </c>
      <c r="H186" s="19">
        <f t="shared" si="17"/>
        <v>486.347312922193</v>
      </c>
      <c r="I186" s="19">
        <f t="shared" si="17"/>
        <v>551.08931240779214</v>
      </c>
      <c r="J186" s="19">
        <f t="shared" si="17"/>
        <v>655.45459962559676</v>
      </c>
      <c r="K186" s="19">
        <f t="shared" si="17"/>
        <v>534.89324068801125</v>
      </c>
      <c r="L186" s="19">
        <f t="shared" si="17"/>
        <v>527.40837203422234</v>
      </c>
      <c r="M186" s="19">
        <f t="shared" si="17"/>
        <v>534.68180372039023</v>
      </c>
      <c r="N186" s="19">
        <f t="shared" si="17"/>
        <v>459.19880627963607</v>
      </c>
      <c r="O186" s="19">
        <f t="shared" si="17"/>
        <v>405.07094256861882</v>
      </c>
      <c r="P186" s="20">
        <f t="shared" si="17"/>
        <v>314.74507000085919</v>
      </c>
      <c r="S186" s="33" t="s">
        <v>28</v>
      </c>
      <c r="T186" s="18">
        <f t="shared" si="20"/>
        <v>524.95017457671088</v>
      </c>
      <c r="U186" s="19">
        <f t="shared" si="18"/>
        <v>589.64073944175561</v>
      </c>
      <c r="V186" s="19">
        <f t="shared" si="18"/>
        <v>501.4501584407256</v>
      </c>
      <c r="W186" s="19">
        <f t="shared" si="18"/>
        <v>490.92319953966165</v>
      </c>
      <c r="X186" s="19">
        <f t="shared" si="18"/>
        <v>486.72988811019218</v>
      </c>
      <c r="Y186" s="19">
        <f t="shared" si="18"/>
        <v>502.36744531592205</v>
      </c>
      <c r="Z186" s="19">
        <f t="shared" si="18"/>
        <v>569.24202655048225</v>
      </c>
      <c r="AA186" s="19">
        <f t="shared" si="18"/>
        <v>677.04507454976022</v>
      </c>
      <c r="AB186" s="19">
        <f t="shared" si="18"/>
        <v>552.51246115999447</v>
      </c>
      <c r="AC186" s="19">
        <f t="shared" si="18"/>
        <v>544.78104321191029</v>
      </c>
      <c r="AD186" s="19">
        <f t="shared" si="18"/>
        <v>552.29405952304319</v>
      </c>
      <c r="AE186" s="19">
        <f t="shared" si="18"/>
        <v>474.32467513134497</v>
      </c>
      <c r="AF186" s="19">
        <f t="shared" si="18"/>
        <v>418.41385607175181</v>
      </c>
      <c r="AG186" s="20">
        <f t="shared" si="18"/>
        <v>325.11267676605593</v>
      </c>
    </row>
    <row r="187" spans="2:33" ht="16.5" thickBot="1" x14ac:dyDescent="0.35">
      <c r="B187" s="34" t="s">
        <v>46</v>
      </c>
      <c r="C187" s="18">
        <f t="shared" si="19"/>
        <v>498.86742023280732</v>
      </c>
      <c r="D187" s="19">
        <f t="shared" si="17"/>
        <v>560.34375983713323</v>
      </c>
      <c r="E187" s="19">
        <f t="shared" si="17"/>
        <v>476.53502947850154</v>
      </c>
      <c r="F187" s="19">
        <f t="shared" si="17"/>
        <v>466.53111466105219</v>
      </c>
      <c r="G187" s="19">
        <f t="shared" si="17"/>
        <v>462.54615274206822</v>
      </c>
      <c r="H187" s="19">
        <f t="shared" si="17"/>
        <v>477.40673989827928</v>
      </c>
      <c r="I187" s="19">
        <f t="shared" si="17"/>
        <v>540.95858050207585</v>
      </c>
      <c r="J187" s="19">
        <f t="shared" si="17"/>
        <v>643.40530983595556</v>
      </c>
      <c r="K187" s="19">
        <f t="shared" si="17"/>
        <v>525.06024284612931</v>
      </c>
      <c r="L187" s="19">
        <f t="shared" si="17"/>
        <v>517.7129693080027</v>
      </c>
      <c r="M187" s="19">
        <f t="shared" si="17"/>
        <v>524.85269274618236</v>
      </c>
      <c r="N187" s="19">
        <f t="shared" si="17"/>
        <v>450.75730706507397</v>
      </c>
      <c r="O187" s="19">
        <f t="shared" si="17"/>
        <v>397.62448147862062</v>
      </c>
      <c r="P187" s="20">
        <f t="shared" si="17"/>
        <v>308.95907878122699</v>
      </c>
      <c r="S187" s="34" t="s">
        <v>27</v>
      </c>
      <c r="T187" s="18">
        <f t="shared" si="20"/>
        <v>522.21994064443811</v>
      </c>
      <c r="U187" s="19">
        <f t="shared" si="18"/>
        <v>586.57405381588194</v>
      </c>
      <c r="V187" s="19">
        <f t="shared" si="18"/>
        <v>498.84214666318422</v>
      </c>
      <c r="W187" s="19">
        <f t="shared" si="18"/>
        <v>488.36993783515055</v>
      </c>
      <c r="X187" s="19">
        <f t="shared" si="18"/>
        <v>484.19843556340271</v>
      </c>
      <c r="Y187" s="19">
        <f t="shared" si="18"/>
        <v>499.75466278512909</v>
      </c>
      <c r="Z187" s="19">
        <f t="shared" si="18"/>
        <v>566.28143338977497</v>
      </c>
      <c r="AA187" s="19">
        <f t="shared" si="18"/>
        <v>673.52380429262689</v>
      </c>
      <c r="AB187" s="19">
        <f t="shared" si="18"/>
        <v>549.63887745144734</v>
      </c>
      <c r="AC187" s="19">
        <f t="shared" si="18"/>
        <v>541.94767013791238</v>
      </c>
      <c r="AD187" s="19">
        <f t="shared" si="18"/>
        <v>549.42161170812744</v>
      </c>
      <c r="AE187" s="19">
        <f t="shared" si="18"/>
        <v>471.85774134281525</v>
      </c>
      <c r="AF187" s="19">
        <f t="shared" si="18"/>
        <v>416.23771105284339</v>
      </c>
      <c r="AG187" s="20">
        <f t="shared" si="18"/>
        <v>323.42178550645309</v>
      </c>
    </row>
    <row r="188" spans="2:33" x14ac:dyDescent="0.3">
      <c r="B188" s="33" t="s">
        <v>47</v>
      </c>
      <c r="C188" s="18">
        <f t="shared" si="19"/>
        <v>496.17352142475863</v>
      </c>
      <c r="D188" s="19">
        <f t="shared" si="17"/>
        <v>557.31788697893307</v>
      </c>
      <c r="E188" s="19">
        <f t="shared" si="17"/>
        <v>473.96172624032556</v>
      </c>
      <c r="F188" s="19">
        <f t="shared" si="17"/>
        <v>464.01183285845116</v>
      </c>
      <c r="G188" s="19">
        <f t="shared" si="17"/>
        <v>460.0483898515634</v>
      </c>
      <c r="H188" s="19">
        <f t="shared" si="17"/>
        <v>474.82872939808226</v>
      </c>
      <c r="I188" s="19">
        <f t="shared" si="17"/>
        <v>538.03738818501051</v>
      </c>
      <c r="J188" s="19">
        <f t="shared" si="17"/>
        <v>639.93090215374934</v>
      </c>
      <c r="K188" s="19">
        <f t="shared" si="17"/>
        <v>522.22490202211463</v>
      </c>
      <c r="L188" s="19">
        <f t="shared" si="17"/>
        <v>514.91730397816548</v>
      </c>
      <c r="M188" s="19">
        <f t="shared" si="17"/>
        <v>522.01847269883933</v>
      </c>
      <c r="N188" s="19">
        <f t="shared" si="17"/>
        <v>448.32320428952056</v>
      </c>
      <c r="O188" s="19">
        <f t="shared" si="17"/>
        <v>395.4772975310172</v>
      </c>
      <c r="P188" s="20">
        <f t="shared" si="17"/>
        <v>307.29069062776495</v>
      </c>
      <c r="S188" s="33" t="s">
        <v>26</v>
      </c>
      <c r="T188" s="18">
        <f t="shared" si="20"/>
        <v>515.74746268284423</v>
      </c>
      <c r="U188" s="19">
        <f t="shared" si="18"/>
        <v>579.30396062204306</v>
      </c>
      <c r="V188" s="19">
        <f t="shared" si="18"/>
        <v>492.65941684132554</v>
      </c>
      <c r="W188" s="19">
        <f t="shared" si="18"/>
        <v>482.3170022543257</v>
      </c>
      <c r="X188" s="19">
        <f t="shared" si="18"/>
        <v>478.19720225286517</v>
      </c>
      <c r="Y188" s="19">
        <f t="shared" si="18"/>
        <v>493.56062309164508</v>
      </c>
      <c r="Z188" s="19">
        <f t="shared" si="18"/>
        <v>559.26285019827128</v>
      </c>
      <c r="AA188" s="19">
        <f t="shared" si="18"/>
        <v>665.17604190248665</v>
      </c>
      <c r="AB188" s="19">
        <f t="shared" si="18"/>
        <v>542.82656477577746</v>
      </c>
      <c r="AC188" s="19">
        <f t="shared" si="18"/>
        <v>535.23068352308474</v>
      </c>
      <c r="AD188" s="19">
        <f t="shared" si="18"/>
        <v>542.61199185903502</v>
      </c>
      <c r="AE188" s="19">
        <f t="shared" si="18"/>
        <v>466.0094605818777</v>
      </c>
      <c r="AF188" s="19">
        <f t="shared" si="18"/>
        <v>411.07879389573679</v>
      </c>
      <c r="AG188" s="20">
        <f t="shared" si="18"/>
        <v>319.4132438632393</v>
      </c>
    </row>
    <row r="189" spans="2:33" ht="16.5" thickBot="1" x14ac:dyDescent="0.35">
      <c r="B189" s="34" t="s">
        <v>48</v>
      </c>
      <c r="C189" s="18">
        <f t="shared" si="19"/>
        <v>489.89010202271982</v>
      </c>
      <c r="D189" s="19">
        <f t="shared" si="17"/>
        <v>550.2601503748291</v>
      </c>
      <c r="E189" s="19">
        <f t="shared" si="17"/>
        <v>467.95959154774732</v>
      </c>
      <c r="F189" s="19">
        <f t="shared" si="17"/>
        <v>458.13570116769449</v>
      </c>
      <c r="G189" s="19">
        <f t="shared" si="17"/>
        <v>454.22245022792237</v>
      </c>
      <c r="H189" s="19">
        <f t="shared" si="17"/>
        <v>468.81561519082248</v>
      </c>
      <c r="I189" s="19">
        <f t="shared" si="17"/>
        <v>531.22381507406283</v>
      </c>
      <c r="J189" s="19">
        <f t="shared" si="17"/>
        <v>631.82697465070385</v>
      </c>
      <c r="K189" s="19">
        <f t="shared" si="17"/>
        <v>515.61157434559709</v>
      </c>
      <c r="L189" s="19">
        <f t="shared" si="17"/>
        <v>508.39651792539235</v>
      </c>
      <c r="M189" s="19">
        <f t="shared" si="17"/>
        <v>515.40775919248404</v>
      </c>
      <c r="N189" s="19">
        <f t="shared" si="17"/>
        <v>442.64574953109661</v>
      </c>
      <c r="O189" s="19">
        <f t="shared" si="17"/>
        <v>390.4690703341351</v>
      </c>
      <c r="P189" s="20">
        <f t="shared" si="17"/>
        <v>303.39923692420575</v>
      </c>
      <c r="S189" s="34" t="s">
        <v>50</v>
      </c>
      <c r="T189" s="18">
        <f t="shared" si="20"/>
        <v>528.49657415040099</v>
      </c>
      <c r="U189" s="19">
        <f t="shared" si="18"/>
        <v>593.62416828559344</v>
      </c>
      <c r="V189" s="19">
        <f t="shared" si="18"/>
        <v>504.83779923835931</v>
      </c>
      <c r="W189" s="19">
        <f t="shared" si="18"/>
        <v>494.23972348779807</v>
      </c>
      <c r="X189" s="19">
        <f t="shared" si="18"/>
        <v>490.01808335479438</v>
      </c>
      <c r="Y189" s="19">
        <f t="shared" si="18"/>
        <v>505.76128301745393</v>
      </c>
      <c r="Z189" s="19">
        <f t="shared" si="18"/>
        <v>573.08764805525254</v>
      </c>
      <c r="AA189" s="19">
        <f t="shared" si="18"/>
        <v>681.61897980788945</v>
      </c>
      <c r="AB189" s="19">
        <f t="shared" si="18"/>
        <v>556.24506294128969</v>
      </c>
      <c r="AC189" s="19">
        <f t="shared" si="18"/>
        <v>548.46141394606434</v>
      </c>
      <c r="AD189" s="19">
        <f t="shared" si="18"/>
        <v>556.02518585102939</v>
      </c>
      <c r="AE189" s="19">
        <f t="shared" si="18"/>
        <v>477.52906462799177</v>
      </c>
      <c r="AF189" s="19">
        <f t="shared" si="18"/>
        <v>421.24052952127573</v>
      </c>
      <c r="AG189" s="20">
        <f t="shared" si="18"/>
        <v>327.30903656194334</v>
      </c>
    </row>
    <row r="190" spans="2:33" x14ac:dyDescent="0.3">
      <c r="B190" s="33" t="s">
        <v>49</v>
      </c>
      <c r="C190" s="18">
        <f t="shared" si="19"/>
        <v>519.89634425350562</v>
      </c>
      <c r="D190" s="19">
        <f t="shared" si="17"/>
        <v>583.96411641521661</v>
      </c>
      <c r="E190" s="19">
        <f t="shared" si="17"/>
        <v>496.62256881596335</v>
      </c>
      <c r="F190" s="19">
        <f t="shared" si="17"/>
        <v>486.19695565527985</v>
      </c>
      <c r="G190" s="19">
        <f t="shared" si="17"/>
        <v>482.04401431326482</v>
      </c>
      <c r="H190" s="19">
        <f t="shared" si="17"/>
        <v>497.53102473452913</v>
      </c>
      <c r="I190" s="19">
        <f t="shared" si="17"/>
        <v>563.76178717853941</v>
      </c>
      <c r="J190" s="19">
        <f t="shared" si="17"/>
        <v>670.5269875128422</v>
      </c>
      <c r="K190" s="19">
        <f t="shared" si="17"/>
        <v>547.19328161612532</v>
      </c>
      <c r="L190" s="19">
        <f t="shared" si="17"/>
        <v>539.53629601678529</v>
      </c>
      <c r="M190" s="19">
        <f t="shared" si="17"/>
        <v>546.97698258789546</v>
      </c>
      <c r="N190" s="19">
        <f t="shared" si="17"/>
        <v>469.75822950980375</v>
      </c>
      <c r="O190" s="19">
        <f t="shared" si="17"/>
        <v>414.38567828293657</v>
      </c>
      <c r="P190" s="20">
        <f t="shared" si="17"/>
        <v>321.98273342310227</v>
      </c>
      <c r="S190" s="34" t="s">
        <v>49</v>
      </c>
      <c r="T190" s="18">
        <f t="shared" si="20"/>
        <v>513.20202355396555</v>
      </c>
      <c r="U190" s="19">
        <f t="shared" si="18"/>
        <v>576.44484239931603</v>
      </c>
      <c r="V190" s="19">
        <f t="shared" si="18"/>
        <v>490.22792730899675</v>
      </c>
      <c r="W190" s="19">
        <f t="shared" si="18"/>
        <v>479.93655705799785</v>
      </c>
      <c r="X190" s="19">
        <f t="shared" si="18"/>
        <v>475.83709007004808</v>
      </c>
      <c r="Y190" s="19">
        <f t="shared" si="18"/>
        <v>491.12468571261081</v>
      </c>
      <c r="Z190" s="19">
        <f t="shared" si="18"/>
        <v>556.50264361418522</v>
      </c>
      <c r="AA190" s="19">
        <f t="shared" si="18"/>
        <v>661.8931074293946</v>
      </c>
      <c r="AB190" s="19">
        <f t="shared" si="18"/>
        <v>540.14747844351029</v>
      </c>
      <c r="AC190" s="19">
        <f t="shared" si="18"/>
        <v>532.58908618447811</v>
      </c>
      <c r="AD190" s="19">
        <f t="shared" si="18"/>
        <v>539.9339645378883</v>
      </c>
      <c r="AE190" s="19">
        <f t="shared" si="18"/>
        <v>463.70950023069662</v>
      </c>
      <c r="AF190" s="19">
        <f t="shared" si="18"/>
        <v>409.04994039136596</v>
      </c>
      <c r="AG190" s="20">
        <f t="shared" si="18"/>
        <v>317.83679990948292</v>
      </c>
    </row>
    <row r="191" spans="2:33" x14ac:dyDescent="0.3">
      <c r="B191" s="34" t="s">
        <v>50</v>
      </c>
      <c r="C191" s="18">
        <f t="shared" si="19"/>
        <v>573.67093015237981</v>
      </c>
      <c r="D191" s="19">
        <f t="shared" si="17"/>
        <v>644.36544234706059</v>
      </c>
      <c r="E191" s="19">
        <f t="shared" si="17"/>
        <v>547.98987170488624</v>
      </c>
      <c r="F191" s="19">
        <f t="shared" si="17"/>
        <v>536.48590314383421</v>
      </c>
      <c r="G191" s="19">
        <f t="shared" si="17"/>
        <v>531.90340944316608</v>
      </c>
      <c r="H191" s="19">
        <f t="shared" si="17"/>
        <v>548.99229220190728</v>
      </c>
      <c r="I191" s="19">
        <f t="shared" si="17"/>
        <v>622.07351986568585</v>
      </c>
      <c r="J191" s="19">
        <f t="shared" si="17"/>
        <v>739.88179542035994</v>
      </c>
      <c r="K191" s="19">
        <f t="shared" si="17"/>
        <v>603.79127937239582</v>
      </c>
      <c r="L191" s="19">
        <f t="shared" si="17"/>
        <v>595.34230661178935</v>
      </c>
      <c r="M191" s="19">
        <f t="shared" si="17"/>
        <v>603.55260782548601</v>
      </c>
      <c r="N191" s="19">
        <f t="shared" si="17"/>
        <v>518.34686557868997</v>
      </c>
      <c r="O191" s="19">
        <f t="shared" si="17"/>
        <v>457.24694956978254</v>
      </c>
      <c r="P191" s="20">
        <f t="shared" si="17"/>
        <v>355.28646472991875</v>
      </c>
      <c r="S191" s="34" t="s">
        <v>48</v>
      </c>
      <c r="T191" s="18">
        <f t="shared" si="20"/>
        <v>522.90316097080381</v>
      </c>
      <c r="U191" s="19">
        <f t="shared" si="18"/>
        <v>587.34146862580121</v>
      </c>
      <c r="V191" s="19">
        <f t="shared" si="18"/>
        <v>499.49478182266819</v>
      </c>
      <c r="W191" s="19">
        <f t="shared" si="18"/>
        <v>489.00887220426557</v>
      </c>
      <c r="X191" s="19">
        <f t="shared" si="18"/>
        <v>484.83191235627118</v>
      </c>
      <c r="Y191" s="19">
        <f t="shared" si="18"/>
        <v>500.40849178941704</v>
      </c>
      <c r="Z191" s="19">
        <f t="shared" si="18"/>
        <v>567.02229936524498</v>
      </c>
      <c r="AA191" s="19">
        <f t="shared" si="18"/>
        <v>674.4049754574354</v>
      </c>
      <c r="AB191" s="19">
        <f t="shared" si="18"/>
        <v>550.3579699716837</v>
      </c>
      <c r="AC191" s="19">
        <f t="shared" si="18"/>
        <v>542.65670025194413</v>
      </c>
      <c r="AD191" s="19">
        <f t="shared" si="18"/>
        <v>550.14041997960101</v>
      </c>
      <c r="AE191" s="19">
        <f t="shared" si="18"/>
        <v>472.47507280595431</v>
      </c>
      <c r="AF191" s="19">
        <f t="shared" si="18"/>
        <v>416.78227483269512</v>
      </c>
      <c r="AG191" s="20">
        <f t="shared" si="18"/>
        <v>323.84491821481885</v>
      </c>
    </row>
    <row r="192" spans="2:33" x14ac:dyDescent="0.3">
      <c r="B192" s="34" t="s">
        <v>26</v>
      </c>
      <c r="C192" s="18">
        <f t="shared" si="19"/>
        <v>576.58049959096775</v>
      </c>
      <c r="D192" s="19">
        <f t="shared" si="17"/>
        <v>647.63356331989291</v>
      </c>
      <c r="E192" s="19">
        <f t="shared" si="17"/>
        <v>550.769190822459</v>
      </c>
      <c r="F192" s="19">
        <f t="shared" si="17"/>
        <v>539.20687592801539</v>
      </c>
      <c r="G192" s="19">
        <f t="shared" si="17"/>
        <v>534.60114053437803</v>
      </c>
      <c r="H192" s="19">
        <f t="shared" si="17"/>
        <v>551.77669543981699</v>
      </c>
      <c r="I192" s="19">
        <f t="shared" si="17"/>
        <v>625.22857968626147</v>
      </c>
      <c r="J192" s="19">
        <f t="shared" si="17"/>
        <v>743.63436043102001</v>
      </c>
      <c r="K192" s="19">
        <f t="shared" si="17"/>
        <v>606.85361452206291</v>
      </c>
      <c r="L192" s="19">
        <f t="shared" si="17"/>
        <v>598.36178989004429</v>
      </c>
      <c r="M192" s="19">
        <f t="shared" si="17"/>
        <v>606.61373247031088</v>
      </c>
      <c r="N192" s="19">
        <f t="shared" si="17"/>
        <v>520.9758399948679</v>
      </c>
      <c r="O192" s="19">
        <f t="shared" si="17"/>
        <v>459.56603474637046</v>
      </c>
      <c r="P192" s="20">
        <f t="shared" si="17"/>
        <v>357.08842223794085</v>
      </c>
      <c r="S192" s="34" t="s">
        <v>47</v>
      </c>
      <c r="T192" s="18">
        <f t="shared" si="20"/>
        <v>516.34952893446598</v>
      </c>
      <c r="U192" s="19">
        <f t="shared" si="18"/>
        <v>579.98022059297341</v>
      </c>
      <c r="V192" s="19">
        <f t="shared" si="18"/>
        <v>493.23453088431256</v>
      </c>
      <c r="W192" s="19">
        <f t="shared" si="18"/>
        <v>482.8800429101733</v>
      </c>
      <c r="X192" s="19">
        <f t="shared" si="18"/>
        <v>478.75543359267391</v>
      </c>
      <c r="Y192" s="19">
        <f t="shared" si="18"/>
        <v>494.13678917251565</v>
      </c>
      <c r="Z192" s="19">
        <f t="shared" si="18"/>
        <v>559.91571485055408</v>
      </c>
      <c r="AA192" s="19">
        <f t="shared" si="18"/>
        <v>665.95254605460332</v>
      </c>
      <c r="AB192" s="19">
        <f t="shared" si="18"/>
        <v>543.46024226094676</v>
      </c>
      <c r="AC192" s="19">
        <f t="shared" si="18"/>
        <v>535.85549383180717</v>
      </c>
      <c r="AD192" s="19">
        <f t="shared" si="18"/>
        <v>543.24541885899396</v>
      </c>
      <c r="AE192" s="19">
        <f t="shared" si="18"/>
        <v>466.55346436173795</v>
      </c>
      <c r="AF192" s="19">
        <f t="shared" si="18"/>
        <v>411.55867346174489</v>
      </c>
      <c r="AG192" s="20">
        <f t="shared" si="18"/>
        <v>319.78611614738151</v>
      </c>
    </row>
    <row r="193" spans="2:33" x14ac:dyDescent="0.3">
      <c r="B193" s="34" t="s">
        <v>27</v>
      </c>
      <c r="C193" s="18">
        <f t="shared" si="19"/>
        <v>576.39133618494964</v>
      </c>
      <c r="D193" s="19">
        <f t="shared" si="17"/>
        <v>647.42108896327466</v>
      </c>
      <c r="E193" s="19">
        <f t="shared" si="17"/>
        <v>550.58849554029155</v>
      </c>
      <c r="F193" s="19">
        <f t="shared" si="17"/>
        <v>539.02997398757293</v>
      </c>
      <c r="G193" s="19">
        <f t="shared" si="17"/>
        <v>534.42574963462266</v>
      </c>
      <c r="H193" s="19">
        <f t="shared" si="17"/>
        <v>551.59566961749931</v>
      </c>
      <c r="I193" s="19">
        <f t="shared" si="17"/>
        <v>625.02345591298581</v>
      </c>
      <c r="J193" s="19">
        <f t="shared" si="17"/>
        <v>743.39039032007975</v>
      </c>
      <c r="K193" s="19">
        <f t="shared" si="17"/>
        <v>606.65451917152848</v>
      </c>
      <c r="L193" s="19">
        <f t="shared" si="17"/>
        <v>598.16548052077678</v>
      </c>
      <c r="M193" s="19">
        <f t="shared" si="17"/>
        <v>606.41471581981227</v>
      </c>
      <c r="N193" s="19">
        <f t="shared" si="17"/>
        <v>520.80491925714523</v>
      </c>
      <c r="O193" s="19">
        <f t="shared" si="17"/>
        <v>459.41526121780942</v>
      </c>
      <c r="P193" s="20">
        <f t="shared" si="17"/>
        <v>356.97126936466805</v>
      </c>
      <c r="S193" s="34" t="s">
        <v>46</v>
      </c>
      <c r="T193" s="18">
        <f t="shared" si="20"/>
        <v>533.38052626387139</v>
      </c>
      <c r="U193" s="19">
        <f t="shared" si="18"/>
        <v>599.10997870161407</v>
      </c>
      <c r="V193" s="19">
        <f t="shared" si="18"/>
        <v>509.50311545259132</v>
      </c>
      <c r="W193" s="19">
        <f t="shared" si="18"/>
        <v>498.80710057244551</v>
      </c>
      <c r="X193" s="19">
        <f t="shared" si="18"/>
        <v>494.54644734217999</v>
      </c>
      <c r="Y193" s="19">
        <f t="shared" si="18"/>
        <v>510.43513334671195</v>
      </c>
      <c r="Z193" s="19">
        <f t="shared" si="18"/>
        <v>578.38367600855133</v>
      </c>
      <c r="AA193" s="19">
        <f t="shared" si="18"/>
        <v>687.91796946996226</v>
      </c>
      <c r="AB193" s="19">
        <f t="shared" si="18"/>
        <v>561.38544489197091</v>
      </c>
      <c r="AC193" s="19">
        <f t="shared" si="18"/>
        <v>553.52986549866887</v>
      </c>
      <c r="AD193" s="19">
        <f t="shared" si="18"/>
        <v>561.16353586956154</v>
      </c>
      <c r="AE193" s="19">
        <f t="shared" si="18"/>
        <v>481.94201486931098</v>
      </c>
      <c r="AF193" s="19">
        <f t="shared" si="18"/>
        <v>425.1333051324367</v>
      </c>
      <c r="AG193" s="20">
        <f t="shared" si="18"/>
        <v>330.33377075902774</v>
      </c>
    </row>
    <row r="194" spans="2:33" x14ac:dyDescent="0.3">
      <c r="B194" s="34" t="s">
        <v>28</v>
      </c>
      <c r="C194" s="18">
        <f t="shared" si="19"/>
        <v>492.43398738526537</v>
      </c>
      <c r="D194" s="19">
        <f t="shared" si="17"/>
        <v>553.11752335777146</v>
      </c>
      <c r="E194" s="19">
        <f t="shared" si="17"/>
        <v>470.38959686993257</v>
      </c>
      <c r="F194" s="19">
        <f t="shared" si="17"/>
        <v>460.51469331194875</v>
      </c>
      <c r="G194" s="19">
        <f t="shared" si="17"/>
        <v>456.58112177017927</v>
      </c>
      <c r="H194" s="19">
        <f t="shared" si="17"/>
        <v>471.25006564469447</v>
      </c>
      <c r="I194" s="19">
        <f t="shared" si="17"/>
        <v>533.98233679520536</v>
      </c>
      <c r="J194" s="19">
        <f t="shared" si="17"/>
        <v>635.10790518152874</v>
      </c>
      <c r="K194" s="19">
        <f t="shared" si="17"/>
        <v>518.28902533168775</v>
      </c>
      <c r="L194" s="19">
        <f t="shared" si="17"/>
        <v>511.03650280155045</v>
      </c>
      <c r="M194" s="19">
        <f t="shared" si="17"/>
        <v>518.08415181388716</v>
      </c>
      <c r="N194" s="19">
        <f t="shared" si="17"/>
        <v>444.94430595911132</v>
      </c>
      <c r="O194" s="19">
        <f t="shared" si="17"/>
        <v>392.49668540218494</v>
      </c>
      <c r="P194" s="20">
        <f t="shared" si="17"/>
        <v>304.97471859781416</v>
      </c>
      <c r="S194" s="34" t="s">
        <v>45</v>
      </c>
      <c r="T194" s="18">
        <f t="shared" si="20"/>
        <v>567.12964888376041</v>
      </c>
      <c r="U194" s="19">
        <f t="shared" si="18"/>
        <v>637.01806708952233</v>
      </c>
      <c r="V194" s="19">
        <f t="shared" si="18"/>
        <v>541.74141863750776</v>
      </c>
      <c r="W194" s="19">
        <f t="shared" si="18"/>
        <v>530.36862404764383</v>
      </c>
      <c r="X194" s="19">
        <f t="shared" si="18"/>
        <v>525.83838221931614</v>
      </c>
      <c r="Y194" s="19">
        <f t="shared" si="18"/>
        <v>542.73240903745454</v>
      </c>
      <c r="Z194" s="19">
        <f t="shared" si="18"/>
        <v>614.98032819547041</v>
      </c>
      <c r="AA194" s="19">
        <f t="shared" si="18"/>
        <v>731.44529519872572</v>
      </c>
      <c r="AB194" s="19">
        <f t="shared" si="18"/>
        <v>596.90655090120504</v>
      </c>
      <c r="AC194" s="19">
        <f t="shared" si="18"/>
        <v>588.55391753022616</v>
      </c>
      <c r="AD194" s="19">
        <f t="shared" si="18"/>
        <v>596.67060080598003</v>
      </c>
      <c r="AE194" s="19">
        <f t="shared" si="18"/>
        <v>512.43641681051372</v>
      </c>
      <c r="AF194" s="19">
        <f t="shared" si="18"/>
        <v>452.03319243281254</v>
      </c>
      <c r="AG194" s="20">
        <f t="shared" si="18"/>
        <v>351.23531175252367</v>
      </c>
    </row>
    <row r="195" spans="2:33" x14ac:dyDescent="0.3">
      <c r="B195" s="34" t="s">
        <v>29</v>
      </c>
      <c r="C195" s="18">
        <f t="shared" si="19"/>
        <v>354.90091147814843</v>
      </c>
      <c r="D195" s="19">
        <f t="shared" si="19"/>
        <v>398.6359963424469</v>
      </c>
      <c r="E195" s="19">
        <f t="shared" si="19"/>
        <v>339.01335195283303</v>
      </c>
      <c r="F195" s="19">
        <f t="shared" si="19"/>
        <v>331.89643402420643</v>
      </c>
      <c r="G195" s="19">
        <f t="shared" si="19"/>
        <v>329.06147916467057</v>
      </c>
      <c r="H195" s="19">
        <f t="shared" si="19"/>
        <v>339.63349832835638</v>
      </c>
      <c r="I195" s="19">
        <f t="shared" si="19"/>
        <v>384.84512218199626</v>
      </c>
      <c r="J195" s="19">
        <f t="shared" si="19"/>
        <v>457.72708669589787</v>
      </c>
      <c r="K195" s="19">
        <f t="shared" si="19"/>
        <v>373.53483352363969</v>
      </c>
      <c r="L195" s="19">
        <f t="shared" si="19"/>
        <v>368.30788550137055</v>
      </c>
      <c r="M195" s="19">
        <f t="shared" si="19"/>
        <v>373.38717962470548</v>
      </c>
      <c r="N195" s="19">
        <f t="shared" si="19"/>
        <v>320.6747377052103</v>
      </c>
      <c r="O195" s="19">
        <f t="shared" si="19"/>
        <v>282.875339578065</v>
      </c>
      <c r="P195" s="20">
        <f t="shared" si="19"/>
        <v>219.79759395339153</v>
      </c>
      <c r="S195" s="34" t="s">
        <v>44</v>
      </c>
      <c r="T195" s="18">
        <f t="shared" si="20"/>
        <v>571.38852677178954</v>
      </c>
      <c r="U195" s="19">
        <f t="shared" si="20"/>
        <v>641.80177424632927</v>
      </c>
      <c r="V195" s="19">
        <f t="shared" si="20"/>
        <v>545.80964281412412</v>
      </c>
      <c r="W195" s="19">
        <f t="shared" si="20"/>
        <v>534.35144386654554</v>
      </c>
      <c r="X195" s="19">
        <f t="shared" si="20"/>
        <v>529.78718204510324</v>
      </c>
      <c r="Y195" s="19">
        <f t="shared" si="20"/>
        <v>546.8080750875647</v>
      </c>
      <c r="Z195" s="19">
        <f t="shared" si="20"/>
        <v>619.59854226077221</v>
      </c>
      <c r="AA195" s="19">
        <f t="shared" si="20"/>
        <v>736.93810658701432</v>
      </c>
      <c r="AB195" s="19">
        <f t="shared" si="20"/>
        <v>601.3890393689768</v>
      </c>
      <c r="AC195" s="19">
        <f t="shared" si="20"/>
        <v>592.97368163569297</v>
      </c>
      <c r="AD195" s="19">
        <f t="shared" si="20"/>
        <v>601.15131739911044</v>
      </c>
      <c r="AE195" s="19">
        <f t="shared" si="20"/>
        <v>516.28457415667026</v>
      </c>
      <c r="AF195" s="19">
        <f t="shared" si="20"/>
        <v>455.4277498707749</v>
      </c>
      <c r="AG195" s="20">
        <f t="shared" si="20"/>
        <v>353.87292434368703</v>
      </c>
    </row>
    <row r="196" spans="2:33" x14ac:dyDescent="0.3">
      <c r="B196" s="34" t="s">
        <v>30</v>
      </c>
      <c r="C196" s="18">
        <f t="shared" ref="C196:P202" si="21">C195+C140-C168</f>
        <v>242.47659758222147</v>
      </c>
      <c r="D196" s="19">
        <f t="shared" si="21"/>
        <v>272.357429752239</v>
      </c>
      <c r="E196" s="19">
        <f t="shared" si="21"/>
        <v>231.62184558528088</v>
      </c>
      <c r="F196" s="19">
        <f t="shared" si="21"/>
        <v>226.75940091750621</v>
      </c>
      <c r="G196" s="19">
        <f t="shared" si="21"/>
        <v>224.82249349797775</v>
      </c>
      <c r="H196" s="19">
        <f t="shared" si="21"/>
        <v>232.04554408330262</v>
      </c>
      <c r="I196" s="19">
        <f t="shared" si="21"/>
        <v>262.93518220099111</v>
      </c>
      <c r="J196" s="19">
        <f t="shared" si="21"/>
        <v>312.72984377803562</v>
      </c>
      <c r="K196" s="19">
        <f t="shared" si="21"/>
        <v>255.20772864183076</v>
      </c>
      <c r="L196" s="19">
        <f t="shared" si="21"/>
        <v>251.63655558707521</v>
      </c>
      <c r="M196" s="19">
        <f t="shared" si="21"/>
        <v>255.10684804706355</v>
      </c>
      <c r="N196" s="19">
        <f t="shared" si="21"/>
        <v>219.09247571520606</v>
      </c>
      <c r="O196" s="19">
        <f t="shared" si="21"/>
        <v>193.26704345482614</v>
      </c>
      <c r="P196" s="20">
        <f t="shared" si="21"/>
        <v>150.17085337031745</v>
      </c>
      <c r="S196" s="34" t="s">
        <v>43</v>
      </c>
      <c r="T196" s="18">
        <f t="shared" ref="T196:AG202" si="22">T195+T140-T168</f>
        <v>582.29040811243613</v>
      </c>
      <c r="U196" s="19">
        <f t="shared" si="22"/>
        <v>654.04711425443281</v>
      </c>
      <c r="V196" s="19">
        <f t="shared" si="22"/>
        <v>556.22348852810501</v>
      </c>
      <c r="W196" s="19">
        <f t="shared" si="22"/>
        <v>544.54667139088622</v>
      </c>
      <c r="X196" s="19">
        <f t="shared" si="22"/>
        <v>539.89532514535495</v>
      </c>
      <c r="Y196" s="19">
        <f t="shared" si="22"/>
        <v>557.24097051931506</v>
      </c>
      <c r="Z196" s="19">
        <f t="shared" si="22"/>
        <v>631.42025283085923</v>
      </c>
      <c r="AA196" s="19">
        <f t="shared" si="22"/>
        <v>750.99861255972371</v>
      </c>
      <c r="AB196" s="19">
        <f t="shared" si="22"/>
        <v>612.86331937212526</v>
      </c>
      <c r="AC196" s="19">
        <f t="shared" si="22"/>
        <v>604.28739973192728</v>
      </c>
      <c r="AD196" s="19">
        <f t="shared" si="22"/>
        <v>612.6210617551709</v>
      </c>
      <c r="AE196" s="19">
        <f t="shared" si="22"/>
        <v>526.13509250232528</v>
      </c>
      <c r="AF196" s="19">
        <f t="shared" si="22"/>
        <v>464.11714256190936</v>
      </c>
      <c r="AG196" s="20">
        <f t="shared" si="22"/>
        <v>360.62468859884035</v>
      </c>
    </row>
    <row r="197" spans="2:33" x14ac:dyDescent="0.3">
      <c r="B197" s="34" t="s">
        <v>31</v>
      </c>
      <c r="C197" s="18">
        <f t="shared" si="21"/>
        <v>205.47453335750333</v>
      </c>
      <c r="D197" s="19">
        <f t="shared" si="21"/>
        <v>230.79553384863857</v>
      </c>
      <c r="E197" s="19">
        <f t="shared" si="21"/>
        <v>196.2762225781446</v>
      </c>
      <c r="F197" s="19">
        <f t="shared" si="21"/>
        <v>192.15578968255804</v>
      </c>
      <c r="G197" s="19">
        <f t="shared" si="21"/>
        <v>190.51445541709623</v>
      </c>
      <c r="H197" s="19">
        <f t="shared" si="21"/>
        <v>196.63526444871422</v>
      </c>
      <c r="I197" s="19">
        <f t="shared" si="21"/>
        <v>222.81112653644405</v>
      </c>
      <c r="J197" s="19">
        <f t="shared" si="21"/>
        <v>265.00709494435853</v>
      </c>
      <c r="K197" s="19">
        <f t="shared" si="21"/>
        <v>216.26288670652872</v>
      </c>
      <c r="L197" s="19">
        <f t="shared" si="21"/>
        <v>213.23667665458359</v>
      </c>
      <c r="M197" s="19">
        <f t="shared" si="21"/>
        <v>216.17740054686919</v>
      </c>
      <c r="N197" s="19">
        <f t="shared" si="21"/>
        <v>185.65884154843837</v>
      </c>
      <c r="O197" s="19">
        <f t="shared" si="21"/>
        <v>163.7743846756137</v>
      </c>
      <c r="P197" s="20">
        <f t="shared" si="21"/>
        <v>127.25469726908786</v>
      </c>
      <c r="S197" s="34" t="s">
        <v>42</v>
      </c>
      <c r="T197" s="18">
        <f t="shared" si="22"/>
        <v>600.38144686853911</v>
      </c>
      <c r="U197" s="19">
        <f t="shared" si="22"/>
        <v>674.36754462293288</v>
      </c>
      <c r="V197" s="19">
        <f t="shared" si="22"/>
        <v>573.50466051346541</v>
      </c>
      <c r="W197" s="19">
        <f t="shared" si="22"/>
        <v>561.46505919083961</v>
      </c>
      <c r="X197" s="19">
        <f t="shared" si="22"/>
        <v>556.66920140257366</v>
      </c>
      <c r="Y197" s="19">
        <f t="shared" si="22"/>
        <v>574.55375440464866</v>
      </c>
      <c r="Z197" s="19">
        <f t="shared" si="22"/>
        <v>651.0376947570976</v>
      </c>
      <c r="AA197" s="19">
        <f t="shared" si="22"/>
        <v>774.33120539710058</v>
      </c>
      <c r="AB197" s="19">
        <f t="shared" si="22"/>
        <v>631.90422045599485</v>
      </c>
      <c r="AC197" s="19">
        <f t="shared" si="22"/>
        <v>623.06185765887983</v>
      </c>
      <c r="AD197" s="19">
        <f t="shared" si="22"/>
        <v>631.65443619618986</v>
      </c>
      <c r="AE197" s="19">
        <f t="shared" si="22"/>
        <v>542.48145544562044</v>
      </c>
      <c r="AF197" s="19">
        <f t="shared" si="22"/>
        <v>478.53668493540823</v>
      </c>
      <c r="AG197" s="20">
        <f t="shared" si="22"/>
        <v>371.82884914649168</v>
      </c>
    </row>
    <row r="198" spans="2:33" x14ac:dyDescent="0.3">
      <c r="B198" s="34" t="s">
        <v>32</v>
      </c>
      <c r="C198" s="18">
        <f t="shared" si="21"/>
        <v>92.588021303964183</v>
      </c>
      <c r="D198" s="19">
        <f t="shared" si="21"/>
        <v>103.99781158114604</v>
      </c>
      <c r="E198" s="19">
        <f t="shared" si="21"/>
        <v>88.443208900774863</v>
      </c>
      <c r="F198" s="19">
        <f t="shared" si="21"/>
        <v>86.586517842840394</v>
      </c>
      <c r="G198" s="19">
        <f t="shared" si="21"/>
        <v>85.846923064576131</v>
      </c>
      <c r="H198" s="19">
        <f t="shared" si="21"/>
        <v>88.604995258520049</v>
      </c>
      <c r="I198" s="19">
        <f t="shared" si="21"/>
        <v>100.39999114938111</v>
      </c>
      <c r="J198" s="19">
        <f t="shared" si="21"/>
        <v>119.41374024059274</v>
      </c>
      <c r="K198" s="19">
        <f t="shared" si="21"/>
        <v>97.449316148597561</v>
      </c>
      <c r="L198" s="19">
        <f t="shared" si="21"/>
        <v>96.085688276172817</v>
      </c>
      <c r="M198" s="19">
        <f t="shared" si="21"/>
        <v>97.410795587229558</v>
      </c>
      <c r="N198" s="19">
        <f t="shared" si="21"/>
        <v>83.658955178877576</v>
      </c>
      <c r="O198" s="19">
        <f t="shared" si="21"/>
        <v>73.79769146868648</v>
      </c>
      <c r="P198" s="20">
        <f t="shared" si="21"/>
        <v>57.341707652305359</v>
      </c>
      <c r="S198" s="34" t="s">
        <v>41</v>
      </c>
      <c r="T198" s="18">
        <f t="shared" si="22"/>
        <v>617.97490178577596</v>
      </c>
      <c r="U198" s="19">
        <f t="shared" si="22"/>
        <v>694.12907299102903</v>
      </c>
      <c r="V198" s="19">
        <f t="shared" si="22"/>
        <v>590.3105235896744</v>
      </c>
      <c r="W198" s="19">
        <f t="shared" si="22"/>
        <v>577.91811625647654</v>
      </c>
      <c r="X198" s="19">
        <f t="shared" si="22"/>
        <v>572.98172163412391</v>
      </c>
      <c r="Y198" s="19">
        <f t="shared" si="22"/>
        <v>591.390359913314</v>
      </c>
      <c r="Z198" s="19">
        <f t="shared" si="22"/>
        <v>670.11556998437584</v>
      </c>
      <c r="AA198" s="19">
        <f t="shared" si="22"/>
        <v>797.02204840069282</v>
      </c>
      <c r="AB198" s="19">
        <f t="shared" si="22"/>
        <v>650.42141227228115</v>
      </c>
      <c r="AC198" s="19">
        <f t="shared" si="22"/>
        <v>641.31993468731866</v>
      </c>
      <c r="AD198" s="19">
        <f t="shared" si="22"/>
        <v>650.16430838570079</v>
      </c>
      <c r="AE198" s="19">
        <f t="shared" si="22"/>
        <v>558.3782208763306</v>
      </c>
      <c r="AF198" s="19">
        <f t="shared" si="22"/>
        <v>492.55962591162825</v>
      </c>
      <c r="AG198" s="20">
        <f t="shared" si="22"/>
        <v>382.72484556428117</v>
      </c>
    </row>
    <row r="199" spans="2:33" x14ac:dyDescent="0.3">
      <c r="B199" s="34" t="s">
        <v>33</v>
      </c>
      <c r="C199" s="18">
        <f t="shared" si="21"/>
        <v>23.979117095085996</v>
      </c>
      <c r="D199" s="19">
        <f t="shared" si="21"/>
        <v>26.934107311247018</v>
      </c>
      <c r="E199" s="19">
        <f t="shared" si="21"/>
        <v>22.905663525677383</v>
      </c>
      <c r="F199" s="19">
        <f t="shared" si="21"/>
        <v>22.424804212986686</v>
      </c>
      <c r="G199" s="19">
        <f t="shared" si="21"/>
        <v>22.233258594653556</v>
      </c>
      <c r="H199" s="19">
        <f t="shared" si="21"/>
        <v>22.947564129687635</v>
      </c>
      <c r="I199" s="19">
        <f t="shared" si="21"/>
        <v>26.002317688730386</v>
      </c>
      <c r="J199" s="19">
        <f t="shared" si="21"/>
        <v>30.926636293379246</v>
      </c>
      <c r="K199" s="19">
        <f t="shared" si="21"/>
        <v>25.2381304822554</v>
      </c>
      <c r="L199" s="19">
        <f t="shared" si="21"/>
        <v>24.884968248453674</v>
      </c>
      <c r="M199" s="19">
        <f t="shared" si="21"/>
        <v>25.228154147967146</v>
      </c>
      <c r="N199" s="19">
        <f t="shared" si="21"/>
        <v>21.666602807084587</v>
      </c>
      <c r="O199" s="19">
        <f t="shared" si="21"/>
        <v>19.112661229308536</v>
      </c>
      <c r="P199" s="20">
        <f t="shared" si="21"/>
        <v>14.850771221395036</v>
      </c>
      <c r="S199" s="34" t="s">
        <v>40</v>
      </c>
      <c r="T199" s="18">
        <f t="shared" si="22"/>
        <v>618.95929357703562</v>
      </c>
      <c r="U199" s="19">
        <f t="shared" si="22"/>
        <v>695.23477317327354</v>
      </c>
      <c r="V199" s="19">
        <f t="shared" si="22"/>
        <v>591.25084791682218</v>
      </c>
      <c r="W199" s="19">
        <f t="shared" si="22"/>
        <v>578.83870032553693</v>
      </c>
      <c r="X199" s="19">
        <f t="shared" si="22"/>
        <v>573.89444236386328</v>
      </c>
      <c r="Y199" s="19">
        <f t="shared" si="22"/>
        <v>592.33240434593824</v>
      </c>
      <c r="Z199" s="19">
        <f t="shared" si="22"/>
        <v>671.18301829721463</v>
      </c>
      <c r="AA199" s="19">
        <f t="shared" si="22"/>
        <v>798.29165006191147</v>
      </c>
      <c r="AB199" s="19">
        <f t="shared" si="22"/>
        <v>651.45748913762009</v>
      </c>
      <c r="AC199" s="19">
        <f t="shared" si="22"/>
        <v>642.34151352078436</v>
      </c>
      <c r="AD199" s="19">
        <f t="shared" si="22"/>
        <v>651.19997570211683</v>
      </c>
      <c r="AE199" s="19">
        <f t="shared" si="22"/>
        <v>559.26767922724503</v>
      </c>
      <c r="AF199" s="19">
        <f t="shared" si="22"/>
        <v>493.34423973826136</v>
      </c>
      <c r="AG199" s="20">
        <f t="shared" si="22"/>
        <v>383.33450009101989</v>
      </c>
    </row>
    <row r="200" spans="2:33" x14ac:dyDescent="0.3">
      <c r="B200" s="34" t="s">
        <v>34</v>
      </c>
      <c r="C200" s="18">
        <f t="shared" si="21"/>
        <v>13.199590120529681</v>
      </c>
      <c r="D200" s="19">
        <f t="shared" si="21"/>
        <v>14.826199620322098</v>
      </c>
      <c r="E200" s="19">
        <f t="shared" si="21"/>
        <v>12.60869483971412</v>
      </c>
      <c r="F200" s="19">
        <f t="shared" si="21"/>
        <v>12.344000113549306</v>
      </c>
      <c r="G200" s="19">
        <f t="shared" si="21"/>
        <v>12.238561550429807</v>
      </c>
      <c r="H200" s="19">
        <f t="shared" si="21"/>
        <v>12.63175952539639</v>
      </c>
      <c r="I200" s="19">
        <f t="shared" si="21"/>
        <v>14.313284943480104</v>
      </c>
      <c r="J200" s="19">
        <f t="shared" si="21"/>
        <v>17.023934670345227</v>
      </c>
      <c r="K200" s="19">
        <f t="shared" si="21"/>
        <v>13.89262900936783</v>
      </c>
      <c r="L200" s="19">
        <f t="shared" si="21"/>
        <v>13.698226658616232</v>
      </c>
      <c r="M200" s="19">
        <f t="shared" si="21"/>
        <v>13.887137417538618</v>
      </c>
      <c r="N200" s="19">
        <f t="shared" si="21"/>
        <v>11.926639134534494</v>
      </c>
      <c r="O200" s="19">
        <f t="shared" si="21"/>
        <v>10.52079162627351</v>
      </c>
      <c r="P200" s="20">
        <f t="shared" si="21"/>
        <v>8.1747835968632785</v>
      </c>
      <c r="S200" s="34" t="s">
        <v>39</v>
      </c>
      <c r="T200" s="18">
        <f t="shared" si="22"/>
        <v>557.40815814729717</v>
      </c>
      <c r="U200" s="19">
        <f t="shared" si="22"/>
        <v>626.09857936681328</v>
      </c>
      <c r="V200" s="19">
        <f t="shared" si="22"/>
        <v>532.45512194466403</v>
      </c>
      <c r="W200" s="19">
        <f t="shared" si="22"/>
        <v>521.27727487248069</v>
      </c>
      <c r="X200" s="19">
        <f t="shared" si="22"/>
        <v>516.82468848688086</v>
      </c>
      <c r="Y200" s="19">
        <f t="shared" si="22"/>
        <v>533.42912521651397</v>
      </c>
      <c r="Z200" s="19">
        <f t="shared" si="22"/>
        <v>604.43860184519679</v>
      </c>
      <c r="AA200" s="19">
        <f t="shared" si="22"/>
        <v>718.90717684166304</v>
      </c>
      <c r="AB200" s="19">
        <f t="shared" si="22"/>
        <v>586.67463741098004</v>
      </c>
      <c r="AC200" s="19">
        <f t="shared" si="22"/>
        <v>578.46518126253022</v>
      </c>
      <c r="AD200" s="19">
        <f t="shared" si="22"/>
        <v>586.44273187006377</v>
      </c>
      <c r="AE200" s="19">
        <f t="shared" si="22"/>
        <v>503.65245376281416</v>
      </c>
      <c r="AF200" s="19">
        <f t="shared" si="22"/>
        <v>444.28463528814791</v>
      </c>
      <c r="AG200" s="20">
        <f t="shared" si="22"/>
        <v>345.21458820854838</v>
      </c>
    </row>
    <row r="201" spans="2:33" x14ac:dyDescent="0.3">
      <c r="B201" s="34" t="s">
        <v>35</v>
      </c>
      <c r="C201" s="18">
        <f t="shared" si="21"/>
        <v>4.8087604532074959</v>
      </c>
      <c r="D201" s="19">
        <f t="shared" si="21"/>
        <v>5.4013527506946915</v>
      </c>
      <c r="E201" s="19">
        <f t="shared" si="21"/>
        <v>4.5934905976722931</v>
      </c>
      <c r="F201" s="19">
        <f t="shared" si="21"/>
        <v>4.4970593055085306</v>
      </c>
      <c r="G201" s="19">
        <f t="shared" si="21"/>
        <v>4.4586468405803235</v>
      </c>
      <c r="H201" s="19">
        <f t="shared" si="21"/>
        <v>4.6018933243752187</v>
      </c>
      <c r="I201" s="19">
        <f t="shared" si="21"/>
        <v>5.2144921140124119</v>
      </c>
      <c r="J201" s="19">
        <f t="shared" si="21"/>
        <v>6.2020125665431074</v>
      </c>
      <c r="K201" s="19">
        <f t="shared" si="21"/>
        <v>5.0612423841424761</v>
      </c>
      <c r="L201" s="19">
        <f t="shared" si="21"/>
        <v>4.990419401931069</v>
      </c>
      <c r="M201" s="19">
        <f t="shared" si="21"/>
        <v>5.0592417349273937</v>
      </c>
      <c r="N201" s="19">
        <f t="shared" si="21"/>
        <v>4.3450099651675762</v>
      </c>
      <c r="O201" s="19">
        <f t="shared" si="21"/>
        <v>3.8328437661238004</v>
      </c>
      <c r="P201" s="20">
        <f t="shared" si="21"/>
        <v>2.9781664214697834</v>
      </c>
      <c r="S201" s="34" t="s">
        <v>38</v>
      </c>
      <c r="T201" s="18">
        <f t="shared" si="22"/>
        <v>371.52994130241837</v>
      </c>
      <c r="U201" s="19">
        <f t="shared" si="22"/>
        <v>417.31425175913989</v>
      </c>
      <c r="V201" s="19">
        <f t="shared" si="22"/>
        <v>354.89796356729602</v>
      </c>
      <c r="W201" s="19">
        <f t="shared" si="22"/>
        <v>347.44757948892328</v>
      </c>
      <c r="X201" s="19">
        <f t="shared" si="22"/>
        <v>344.47979164027709</v>
      </c>
      <c r="Y201" s="19">
        <f t="shared" si="22"/>
        <v>355.54716715918738</v>
      </c>
      <c r="Z201" s="19">
        <f t="shared" si="22"/>
        <v>402.87720045374556</v>
      </c>
      <c r="AA201" s="19">
        <f t="shared" si="22"/>
        <v>479.17407972936303</v>
      </c>
      <c r="AB201" s="19">
        <f t="shared" si="22"/>
        <v>391.03696351591668</v>
      </c>
      <c r="AC201" s="19">
        <f t="shared" si="22"/>
        <v>385.56510466997497</v>
      </c>
      <c r="AD201" s="19">
        <f t="shared" si="22"/>
        <v>390.88239123213339</v>
      </c>
      <c r="AE201" s="19">
        <f t="shared" si="22"/>
        <v>335.7000859213648</v>
      </c>
      <c r="AF201" s="19">
        <f t="shared" si="22"/>
        <v>296.12958127274646</v>
      </c>
      <c r="AG201" s="20">
        <f t="shared" si="22"/>
        <v>230.09630164036457</v>
      </c>
    </row>
    <row r="202" spans="2:33" ht="16.5" thickBot="1" x14ac:dyDescent="0.35">
      <c r="B202" s="34" t="s">
        <v>36</v>
      </c>
      <c r="C202" s="21">
        <f>C201+C146-C174</f>
        <v>1.7859575626911983E-2</v>
      </c>
      <c r="D202" s="22">
        <f t="shared" si="21"/>
        <v>2.0060443616950252E-2</v>
      </c>
      <c r="E202" s="22">
        <f t="shared" si="21"/>
        <v>1.70600705775108E-2</v>
      </c>
      <c r="F202" s="22">
        <f t="shared" si="21"/>
        <v>1.6701927980807163E-2</v>
      </c>
      <c r="G202" s="22">
        <f t="shared" si="21"/>
        <v>1.6559265369768816E-2</v>
      </c>
      <c r="H202" s="22">
        <f t="shared" si="21"/>
        <v>1.7091278023555923E-2</v>
      </c>
      <c r="I202" s="22">
        <f t="shared" si="21"/>
        <v>1.9366449456731161E-2</v>
      </c>
      <c r="J202" s="22">
        <f t="shared" si="21"/>
        <v>2.3034067416875637E-2</v>
      </c>
      <c r="K202" s="22">
        <f t="shared" si="21"/>
        <v>1.8797285081334714E-2</v>
      </c>
      <c r="L202" s="22">
        <f t="shared" si="21"/>
        <v>1.8534250892206394E-2</v>
      </c>
      <c r="M202" s="22">
        <f t="shared" si="21"/>
        <v>1.8789854736938061E-2</v>
      </c>
      <c r="N202" s="22">
        <f t="shared" si="21"/>
        <v>1.6137221811979963E-2</v>
      </c>
      <c r="O202" s="22">
        <f t="shared" si="21"/>
        <v>1.4235053663789188E-2</v>
      </c>
      <c r="P202" s="23">
        <f t="shared" si="21"/>
        <v>1.1060810566780432E-2</v>
      </c>
      <c r="S202" s="34" t="s">
        <v>37</v>
      </c>
      <c r="T202" s="21">
        <f>T201+T146-T174</f>
        <v>-1.9711863139718844E-2</v>
      </c>
      <c r="U202" s="22">
        <f t="shared" si="22"/>
        <v>-2.2140991889216366E-2</v>
      </c>
      <c r="V202" s="22">
        <f t="shared" si="22"/>
        <v>-1.8829438246200425E-2</v>
      </c>
      <c r="W202" s="22">
        <f t="shared" si="22"/>
        <v>-1.8434151258702514E-2</v>
      </c>
      <c r="X202" s="22">
        <f t="shared" si="22"/>
        <v>-1.827669254146258E-2</v>
      </c>
      <c r="Y202" s="22">
        <f t="shared" si="22"/>
        <v>-1.8863882340610871E-2</v>
      </c>
      <c r="Z202" s="22">
        <f t="shared" si="22"/>
        <v>-2.1375020838604541E-2</v>
      </c>
      <c r="AA202" s="22">
        <f t="shared" si="22"/>
        <v>-2.5423022022380337E-2</v>
      </c>
      <c r="AB202" s="22">
        <f t="shared" si="22"/>
        <v>-2.0746826165520815E-2</v>
      </c>
      <c r="AC202" s="22">
        <f t="shared" si="22"/>
        <v>-2.0456511655936538E-2</v>
      </c>
      <c r="AD202" s="22">
        <f t="shared" si="22"/>
        <v>-2.073862519029035E-2</v>
      </c>
      <c r="AE202" s="22">
        <f t="shared" si="22"/>
        <v>-1.7810877170290951E-2</v>
      </c>
      <c r="AF202" s="22">
        <f t="shared" si="22"/>
        <v>-1.5711427609687689E-2</v>
      </c>
      <c r="AG202" s="23">
        <f t="shared" si="22"/>
        <v>-1.220797115553296E-2</v>
      </c>
    </row>
    <row r="203" spans="2:33" x14ac:dyDescent="0.3"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2:33" x14ac:dyDescent="0.3">
      <c r="B204" s="24" t="s">
        <v>11</v>
      </c>
      <c r="C204" s="11">
        <f>MAX(C178:C202)</f>
        <v>576.58049959096775</v>
      </c>
      <c r="D204" s="11">
        <f t="shared" ref="D204:P204" si="23">MAX(D178:D202)</f>
        <v>647.63356331989291</v>
      </c>
      <c r="E204" s="11">
        <f t="shared" si="23"/>
        <v>550.769190822459</v>
      </c>
      <c r="F204" s="11">
        <f t="shared" si="23"/>
        <v>539.20687592801539</v>
      </c>
      <c r="G204" s="11">
        <f t="shared" si="23"/>
        <v>534.60114053437803</v>
      </c>
      <c r="H204" s="11">
        <f t="shared" si="23"/>
        <v>551.77669543981699</v>
      </c>
      <c r="I204" s="11">
        <f t="shared" si="23"/>
        <v>625.22857968626147</v>
      </c>
      <c r="J204" s="11">
        <f t="shared" si="23"/>
        <v>743.63436043102001</v>
      </c>
      <c r="K204" s="11">
        <f t="shared" si="23"/>
        <v>606.85361452206291</v>
      </c>
      <c r="L204" s="11">
        <f t="shared" si="23"/>
        <v>598.36178989004429</v>
      </c>
      <c r="M204" s="11">
        <f t="shared" si="23"/>
        <v>606.61373247031088</v>
      </c>
      <c r="N204" s="11">
        <f t="shared" si="23"/>
        <v>520.9758399948679</v>
      </c>
      <c r="O204" s="11">
        <f t="shared" si="23"/>
        <v>459.56603474637046</v>
      </c>
      <c r="P204" s="11">
        <f t="shared" si="23"/>
        <v>357.08842223794085</v>
      </c>
      <c r="S204" s="24" t="s">
        <v>11</v>
      </c>
      <c r="T204" s="11">
        <f>MAX(T178:T202)</f>
        <v>618.95929357703562</v>
      </c>
      <c r="U204" s="11">
        <f t="shared" ref="U204:AG204" si="24">MAX(U178:U202)</f>
        <v>695.23477317327354</v>
      </c>
      <c r="V204" s="11">
        <f t="shared" si="24"/>
        <v>591.25084791682218</v>
      </c>
      <c r="W204" s="11">
        <f t="shared" si="24"/>
        <v>578.83870032553693</v>
      </c>
      <c r="X204" s="11">
        <f t="shared" si="24"/>
        <v>573.89444236386328</v>
      </c>
      <c r="Y204" s="11">
        <f t="shared" si="24"/>
        <v>592.33240434593824</v>
      </c>
      <c r="Z204" s="11">
        <f t="shared" si="24"/>
        <v>671.18301829721463</v>
      </c>
      <c r="AA204" s="11">
        <f t="shared" si="24"/>
        <v>798.29165006191147</v>
      </c>
      <c r="AB204" s="11">
        <f t="shared" si="24"/>
        <v>651.45748913762009</v>
      </c>
      <c r="AC204" s="11">
        <f t="shared" si="24"/>
        <v>642.34151352078436</v>
      </c>
      <c r="AD204" s="11">
        <f t="shared" si="24"/>
        <v>651.19997570211683</v>
      </c>
      <c r="AE204" s="11">
        <f t="shared" si="24"/>
        <v>559.26767922724503</v>
      </c>
      <c r="AF204" s="11">
        <f t="shared" si="24"/>
        <v>493.34423973826136</v>
      </c>
      <c r="AG204" s="11">
        <f t="shared" si="24"/>
        <v>383.33450009101989</v>
      </c>
    </row>
    <row r="205" spans="2:33" x14ac:dyDescent="0.3">
      <c r="B205" s="24" t="s">
        <v>10</v>
      </c>
      <c r="C205" s="25">
        <f>SUM(C122:C146)/C204</f>
        <v>1.608719850975354</v>
      </c>
      <c r="D205" s="25">
        <f t="shared" ref="D205:P205" si="25">SUM(D122:D146)/D204</f>
        <v>1.6087198509753535</v>
      </c>
      <c r="E205" s="25">
        <f t="shared" si="25"/>
        <v>1.6087198509753524</v>
      </c>
      <c r="F205" s="25">
        <f t="shared" si="25"/>
        <v>1.6087198509753531</v>
      </c>
      <c r="G205" s="25">
        <f t="shared" si="25"/>
        <v>1.6087198509753533</v>
      </c>
      <c r="H205" s="25">
        <f t="shared" si="25"/>
        <v>1.6087198509753531</v>
      </c>
      <c r="I205" s="25">
        <f t="shared" si="25"/>
        <v>1.608719850975354</v>
      </c>
      <c r="J205" s="25">
        <f t="shared" si="25"/>
        <v>1.6087198509753537</v>
      </c>
      <c r="K205" s="25">
        <f t="shared" si="25"/>
        <v>1.6087198509753533</v>
      </c>
      <c r="L205" s="25">
        <f t="shared" si="25"/>
        <v>1.6087198509753531</v>
      </c>
      <c r="M205" s="25">
        <f t="shared" si="25"/>
        <v>1.6087198509753535</v>
      </c>
      <c r="N205" s="25">
        <f t="shared" si="25"/>
        <v>1.6087198509753529</v>
      </c>
      <c r="O205" s="25">
        <f t="shared" si="25"/>
        <v>1.6087198509753533</v>
      </c>
      <c r="P205" s="25">
        <f t="shared" si="25"/>
        <v>1.6087198509753531</v>
      </c>
      <c r="S205" s="24" t="s">
        <v>10</v>
      </c>
      <c r="T205" s="25">
        <f>SUM(T122:T146)/T204</f>
        <v>1.4173018724621114</v>
      </c>
      <c r="U205" s="25">
        <f t="shared" ref="U205:AG205" si="26">SUM(U122:U146)/U204</f>
        <v>1.4173018724621111</v>
      </c>
      <c r="V205" s="25">
        <f t="shared" si="26"/>
        <v>1.4173018724621109</v>
      </c>
      <c r="W205" s="25">
        <f t="shared" si="26"/>
        <v>1.4173018724621118</v>
      </c>
      <c r="X205" s="25">
        <f t="shared" si="26"/>
        <v>1.4173018724621111</v>
      </c>
      <c r="Y205" s="25">
        <f t="shared" si="26"/>
        <v>1.4173018724621114</v>
      </c>
      <c r="Z205" s="25">
        <f t="shared" si="26"/>
        <v>1.4173018724621118</v>
      </c>
      <c r="AA205" s="25">
        <f t="shared" si="26"/>
        <v>1.4173018724621116</v>
      </c>
      <c r="AB205" s="25">
        <f t="shared" si="26"/>
        <v>1.4173018724621118</v>
      </c>
      <c r="AC205" s="25">
        <f t="shared" si="26"/>
        <v>1.4173018724621116</v>
      </c>
      <c r="AD205" s="25">
        <f t="shared" si="26"/>
        <v>1.4173018724621109</v>
      </c>
      <c r="AE205" s="25">
        <f t="shared" si="26"/>
        <v>1.4173018724621114</v>
      </c>
      <c r="AF205" s="25">
        <f t="shared" si="26"/>
        <v>1.4173018724621109</v>
      </c>
      <c r="AG205" s="25">
        <f t="shared" si="26"/>
        <v>1.4173018724621109</v>
      </c>
    </row>
    <row r="206" spans="2:33" ht="16.5" thickBot="1" x14ac:dyDescent="0.35"/>
    <row r="207" spans="2:33" ht="30" customHeight="1" thickBot="1" x14ac:dyDescent="0.3">
      <c r="B207" s="37" t="s">
        <v>18</v>
      </c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9"/>
    </row>
    <row r="208" spans="2:33" ht="16.5" thickBot="1" x14ac:dyDescent="0.35"/>
    <row r="209" spans="2:33" ht="16.5" thickBot="1" x14ac:dyDescent="0.3">
      <c r="B209" s="35" t="s">
        <v>19</v>
      </c>
      <c r="C209" s="40" t="s">
        <v>20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2"/>
      <c r="S209" s="35" t="s">
        <v>21</v>
      </c>
      <c r="T209" s="40" t="s">
        <v>20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2"/>
    </row>
    <row r="210" spans="2:33" ht="16.5" thickBot="1" x14ac:dyDescent="0.3">
      <c r="B210" s="45"/>
      <c r="C210" s="12">
        <v>0.29166666666666669</v>
      </c>
      <c r="D210" s="13">
        <v>0.33333333333333331</v>
      </c>
      <c r="E210" s="13">
        <v>0.375</v>
      </c>
      <c r="F210" s="13">
        <v>0.41666666666666702</v>
      </c>
      <c r="G210" s="13">
        <v>0.45833333333333398</v>
      </c>
      <c r="H210" s="13">
        <v>0.5</v>
      </c>
      <c r="I210" s="13">
        <v>0.54166666666666696</v>
      </c>
      <c r="J210" s="13">
        <v>0.58333333333333304</v>
      </c>
      <c r="K210" s="13">
        <v>0.625</v>
      </c>
      <c r="L210" s="13">
        <v>0.66666666666666696</v>
      </c>
      <c r="M210" s="13">
        <v>0.70833333333333304</v>
      </c>
      <c r="N210" s="13">
        <v>0.75</v>
      </c>
      <c r="O210" s="13">
        <v>0.79166666666666696</v>
      </c>
      <c r="P210" s="14">
        <v>0.83333333333333304</v>
      </c>
      <c r="S210" s="46"/>
      <c r="T210" s="12">
        <v>0.29166666666666669</v>
      </c>
      <c r="U210" s="13">
        <v>0.33333333333333331</v>
      </c>
      <c r="V210" s="13">
        <v>0.375</v>
      </c>
      <c r="W210" s="13">
        <v>0.41666666666666702</v>
      </c>
      <c r="X210" s="13">
        <v>0.45833333333333398</v>
      </c>
      <c r="Y210" s="13">
        <v>0.5</v>
      </c>
      <c r="Z210" s="13">
        <v>0.54166666666666696</v>
      </c>
      <c r="AA210" s="13">
        <v>0.58333333333333304</v>
      </c>
      <c r="AB210" s="13">
        <v>0.625</v>
      </c>
      <c r="AC210" s="13">
        <v>0.66666666666666696</v>
      </c>
      <c r="AD210" s="13">
        <v>0.70833333333333304</v>
      </c>
      <c r="AE210" s="13">
        <v>0.75</v>
      </c>
      <c r="AF210" s="13">
        <v>0.79166666666666696</v>
      </c>
      <c r="AG210" s="14">
        <v>0.83333333333333304</v>
      </c>
    </row>
    <row r="211" spans="2:33" x14ac:dyDescent="0.3">
      <c r="B211" s="33" t="s">
        <v>37</v>
      </c>
      <c r="C211" s="15">
        <f t="shared" ref="C211:P211" si="27">C29+C122</f>
        <v>533.25711979264929</v>
      </c>
      <c r="D211" s="16">
        <f t="shared" si="27"/>
        <v>598.9713646264745</v>
      </c>
      <c r="E211" s="16">
        <f t="shared" si="27"/>
        <v>509.38523341817381</v>
      </c>
      <c r="F211" s="16">
        <f t="shared" si="27"/>
        <v>498.69169323927315</v>
      </c>
      <c r="G211" s="16">
        <f t="shared" si="27"/>
        <v>494.43202578211765</v>
      </c>
      <c r="H211" s="16">
        <f t="shared" si="27"/>
        <v>510.31703567442651</v>
      </c>
      <c r="I211" s="16">
        <f t="shared" si="27"/>
        <v>578.24985730885373</v>
      </c>
      <c r="J211" s="16">
        <f t="shared" si="27"/>
        <v>687.75880818655878</v>
      </c>
      <c r="K211" s="16">
        <f t="shared" si="27"/>
        <v>561.25555901624386</v>
      </c>
      <c r="L211" s="16">
        <f t="shared" si="27"/>
        <v>553.40179714211354</v>
      </c>
      <c r="M211" s="16">
        <f t="shared" si="27"/>
        <v>561.03370133618375</v>
      </c>
      <c r="N211" s="16">
        <f t="shared" si="27"/>
        <v>481.8305095546994</v>
      </c>
      <c r="O211" s="16">
        <f t="shared" si="27"/>
        <v>425.03494345929329</v>
      </c>
      <c r="P211" s="17">
        <f t="shared" si="27"/>
        <v>330.25734253758424</v>
      </c>
      <c r="S211" s="33" t="s">
        <v>50</v>
      </c>
      <c r="T211" s="15">
        <f t="shared" ref="T211:AG211" si="28">T31+T133</f>
        <v>66.390891846663337</v>
      </c>
      <c r="U211" s="16">
        <f t="shared" si="28"/>
        <v>74.572362209860898</v>
      </c>
      <c r="V211" s="16">
        <f t="shared" si="28"/>
        <v>63.418824962530792</v>
      </c>
      <c r="W211" s="16">
        <f t="shared" si="28"/>
        <v>62.087471581348737</v>
      </c>
      <c r="X211" s="16">
        <f t="shared" si="28"/>
        <v>61.557139944031405</v>
      </c>
      <c r="Y211" s="16">
        <f t="shared" si="28"/>
        <v>63.534835008193951</v>
      </c>
      <c r="Z211" s="16">
        <f t="shared" si="28"/>
        <v>71.992519765827637</v>
      </c>
      <c r="AA211" s="16">
        <f t="shared" si="28"/>
        <v>85.626462275194001</v>
      </c>
      <c r="AB211" s="16">
        <f t="shared" si="28"/>
        <v>69.876717504447043</v>
      </c>
      <c r="AC211" s="16">
        <f t="shared" si="28"/>
        <v>68.898918548143214</v>
      </c>
      <c r="AD211" s="16">
        <f t="shared" si="28"/>
        <v>69.849096065003408</v>
      </c>
      <c r="AE211" s="16">
        <f t="shared" si="28"/>
        <v>59.988242183634306</v>
      </c>
      <c r="AF211" s="16">
        <f t="shared" si="28"/>
        <v>52.917153686069895</v>
      </c>
      <c r="AG211" s="17">
        <f t="shared" si="28"/>
        <v>41.117274755759297</v>
      </c>
    </row>
    <row r="212" spans="2:33" ht="16.5" thickBot="1" x14ac:dyDescent="0.35">
      <c r="B212" s="34" t="s">
        <v>38</v>
      </c>
      <c r="C212" s="18">
        <f t="shared" ref="C212:P212" si="29">C30+C123</f>
        <v>328.86694932885155</v>
      </c>
      <c r="D212" s="19">
        <f t="shared" si="29"/>
        <v>369.39382168332224</v>
      </c>
      <c r="E212" s="19">
        <f t="shared" si="29"/>
        <v>314.1448309448507</v>
      </c>
      <c r="F212" s="19">
        <f t="shared" si="29"/>
        <v>307.54997865759378</v>
      </c>
      <c r="G212" s="19">
        <f t="shared" si="29"/>
        <v>304.92298355561593</v>
      </c>
      <c r="H212" s="19">
        <f t="shared" si="29"/>
        <v>314.71948612340833</v>
      </c>
      <c r="I212" s="19">
        <f t="shared" si="29"/>
        <v>356.61458509349251</v>
      </c>
      <c r="J212" s="19">
        <f t="shared" si="29"/>
        <v>424.15025084017299</v>
      </c>
      <c r="K212" s="19">
        <f t="shared" si="29"/>
        <v>346.13396921789342</v>
      </c>
      <c r="L212" s="19">
        <f t="shared" si="29"/>
        <v>341.29044699862175</v>
      </c>
      <c r="M212" s="19">
        <f t="shared" si="29"/>
        <v>345.99714655633204</v>
      </c>
      <c r="N212" s="19">
        <f t="shared" si="29"/>
        <v>297.15145637893147</v>
      </c>
      <c r="O212" s="19">
        <f t="shared" si="29"/>
        <v>262.12485501922691</v>
      </c>
      <c r="P212" s="20">
        <f t="shared" si="29"/>
        <v>203.67421400021982</v>
      </c>
      <c r="S212" s="34" t="s">
        <v>49</v>
      </c>
      <c r="T212" s="18">
        <f t="shared" ref="T212:AG212" si="30">T32+T134</f>
        <v>54.525839930103238</v>
      </c>
      <c r="U212" s="19">
        <f t="shared" si="30"/>
        <v>61.245158363826221</v>
      </c>
      <c r="V212" s="19">
        <f t="shared" si="30"/>
        <v>52.084926143916221</v>
      </c>
      <c r="W212" s="19">
        <f t="shared" si="30"/>
        <v>50.991505656051778</v>
      </c>
      <c r="X212" s="19">
        <f t="shared" si="30"/>
        <v>50.55595226669498</v>
      </c>
      <c r="Y212" s="19">
        <f t="shared" si="30"/>
        <v>52.180203447838011</v>
      </c>
      <c r="Z212" s="19">
        <f t="shared" si="30"/>
        <v>59.126372605184336</v>
      </c>
      <c r="AA212" s="19">
        <f t="shared" si="30"/>
        <v>70.323724323231843</v>
      </c>
      <c r="AB212" s="19">
        <f t="shared" si="30"/>
        <v>57.388696062229634</v>
      </c>
      <c r="AC212" s="19">
        <f t="shared" si="30"/>
        <v>56.58564450060306</v>
      </c>
      <c r="AD212" s="19">
        <f t="shared" si="30"/>
        <v>57.366010989867306</v>
      </c>
      <c r="AE212" s="19">
        <f t="shared" si="30"/>
        <v>49.267440156514482</v>
      </c>
      <c r="AF212" s="19">
        <f t="shared" si="30"/>
        <v>43.460061631757263</v>
      </c>
      <c r="AG212" s="20">
        <f t="shared" si="30"/>
        <v>33.768998718568682</v>
      </c>
    </row>
    <row r="213" spans="2:33" x14ac:dyDescent="0.3">
      <c r="B213" s="33" t="s">
        <v>39</v>
      </c>
      <c r="C213" s="18">
        <f t="shared" ref="C213:P213" si="31">C31+C124</f>
        <v>266.02605678444041</v>
      </c>
      <c r="D213" s="19">
        <f t="shared" si="31"/>
        <v>298.80893164695965</v>
      </c>
      <c r="E213" s="19">
        <f t="shared" si="31"/>
        <v>254.1170853624044</v>
      </c>
      <c r="F213" s="19">
        <f t="shared" si="31"/>
        <v>248.78239742056297</v>
      </c>
      <c r="G213" s="19">
        <f t="shared" si="31"/>
        <v>246.65737649767175</v>
      </c>
      <c r="H213" s="19">
        <f t="shared" si="31"/>
        <v>254.58193368928681</v>
      </c>
      <c r="I213" s="19">
        <f t="shared" si="31"/>
        <v>288.47159028247859</v>
      </c>
      <c r="J213" s="19">
        <f t="shared" si="31"/>
        <v>343.10233650847283</v>
      </c>
      <c r="K213" s="19">
        <f t="shared" si="31"/>
        <v>279.99364222552725</v>
      </c>
      <c r="L213" s="19">
        <f t="shared" si="31"/>
        <v>276.0756348989467</v>
      </c>
      <c r="M213" s="19">
        <f t="shared" si="31"/>
        <v>279.88296405246007</v>
      </c>
      <c r="N213" s="19">
        <f t="shared" si="31"/>
        <v>240.37085626745204</v>
      </c>
      <c r="O213" s="19">
        <f t="shared" si="31"/>
        <v>212.03724396223623</v>
      </c>
      <c r="P213" s="20">
        <f t="shared" si="31"/>
        <v>164.75552842790734</v>
      </c>
      <c r="S213" s="33" t="s">
        <v>48</v>
      </c>
      <c r="T213" s="18">
        <f t="shared" ref="T213:AG213" si="32">T33+T135</f>
        <v>26.319228988238216</v>
      </c>
      <c r="U213" s="19">
        <f t="shared" si="32"/>
        <v>29.562595449511367</v>
      </c>
      <c r="V213" s="19">
        <f t="shared" si="32"/>
        <v>25.141017539105896</v>
      </c>
      <c r="W213" s="19">
        <f t="shared" si="32"/>
        <v>24.613231369513166</v>
      </c>
      <c r="X213" s="19">
        <f t="shared" si="32"/>
        <v>24.402992895318555</v>
      </c>
      <c r="Y213" s="19">
        <f t="shared" si="32"/>
        <v>25.187007205335966</v>
      </c>
      <c r="Z213" s="19">
        <f t="shared" si="32"/>
        <v>28.539872871918817</v>
      </c>
      <c r="AA213" s="19">
        <f t="shared" si="32"/>
        <v>33.944753646005353</v>
      </c>
      <c r="AB213" s="19">
        <f t="shared" si="32"/>
        <v>27.701108959246554</v>
      </c>
      <c r="AC213" s="19">
        <f t="shared" si="32"/>
        <v>27.313481772450242</v>
      </c>
      <c r="AD213" s="19">
        <f t="shared" si="32"/>
        <v>27.690159038715588</v>
      </c>
      <c r="AE213" s="19">
        <f t="shared" si="32"/>
        <v>23.781037409159488</v>
      </c>
      <c r="AF213" s="19">
        <f t="shared" si="32"/>
        <v>20.977857753231305</v>
      </c>
      <c r="AG213" s="20">
        <f t="shared" si="32"/>
        <v>16.300051702401149</v>
      </c>
    </row>
    <row r="214" spans="2:33" ht="16.5" thickBot="1" x14ac:dyDescent="0.35">
      <c r="B214" s="34" t="s">
        <v>40</v>
      </c>
      <c r="C214" s="18">
        <f t="shared" ref="C214:P214" si="33">C32+C125</f>
        <v>44.081384776802629</v>
      </c>
      <c r="D214" s="19">
        <f t="shared" si="33"/>
        <v>49.513614004165305</v>
      </c>
      <c r="E214" s="19">
        <f t="shared" si="33"/>
        <v>42.10802939238593</v>
      </c>
      <c r="F214" s="19">
        <f t="shared" si="33"/>
        <v>41.224054210890728</v>
      </c>
      <c r="G214" s="19">
        <f t="shared" si="33"/>
        <v>40.871931317017115</v>
      </c>
      <c r="H214" s="19">
        <f t="shared" si="33"/>
        <v>42.185056275420784</v>
      </c>
      <c r="I214" s="19">
        <f t="shared" si="33"/>
        <v>47.800682843342635</v>
      </c>
      <c r="J214" s="19">
        <f t="shared" si="33"/>
        <v>56.853175573343385</v>
      </c>
      <c r="K214" s="19">
        <f t="shared" si="33"/>
        <v>46.395859214659382</v>
      </c>
      <c r="L214" s="19">
        <f t="shared" si="33"/>
        <v>45.746632629079912</v>
      </c>
      <c r="M214" s="19">
        <f t="shared" si="33"/>
        <v>46.377519480603468</v>
      </c>
      <c r="N214" s="19">
        <f t="shared" si="33"/>
        <v>39.830234422641013</v>
      </c>
      <c r="O214" s="19">
        <f t="shared" si="33"/>
        <v>35.135262504326207</v>
      </c>
      <c r="P214" s="20">
        <f t="shared" si="33"/>
        <v>27.300528115638372</v>
      </c>
      <c r="S214" s="34" t="s">
        <v>47</v>
      </c>
      <c r="T214" s="18">
        <f t="shared" ref="T214:AG214" si="34">T34+T136</f>
        <v>37.668276124868015</v>
      </c>
      <c r="U214" s="19">
        <f t="shared" si="34"/>
        <v>42.310206308004098</v>
      </c>
      <c r="V214" s="19">
        <f t="shared" si="34"/>
        <v>35.982011142742948</v>
      </c>
      <c r="W214" s="19">
        <f t="shared" si="34"/>
        <v>35.226639654467597</v>
      </c>
      <c r="X214" s="19">
        <f t="shared" si="34"/>
        <v>34.9257447877687</v>
      </c>
      <c r="Y214" s="19">
        <f t="shared" si="34"/>
        <v>36.04783189483333</v>
      </c>
      <c r="Z214" s="19">
        <f t="shared" si="34"/>
        <v>40.846478154375099</v>
      </c>
      <c r="AA214" s="19">
        <f t="shared" si="34"/>
        <v>48.581983685759212</v>
      </c>
      <c r="AB214" s="19">
        <f t="shared" si="34"/>
        <v>39.646033009107626</v>
      </c>
      <c r="AC214" s="19">
        <f t="shared" si="34"/>
        <v>39.091258098631542</v>
      </c>
      <c r="AD214" s="19">
        <f t="shared" si="34"/>
        <v>39.630361401467056</v>
      </c>
      <c r="AE214" s="19">
        <f t="shared" si="34"/>
        <v>34.03559747378447</v>
      </c>
      <c r="AF214" s="19">
        <f t="shared" si="34"/>
        <v>30.023665917799192</v>
      </c>
      <c r="AG214" s="20">
        <f t="shared" si="34"/>
        <v>23.328755133748761</v>
      </c>
    </row>
    <row r="215" spans="2:33" x14ac:dyDescent="0.3">
      <c r="B215" s="33" t="s">
        <v>41</v>
      </c>
      <c r="C215" s="18">
        <f t="shared" ref="C215:P215" si="35">C33+C126</f>
        <v>13.37237272290905</v>
      </c>
      <c r="D215" s="19">
        <f t="shared" si="35"/>
        <v>15.020274537073494</v>
      </c>
      <c r="E215" s="19">
        <f t="shared" si="35"/>
        <v>12.773742624313186</v>
      </c>
      <c r="F215" s="19">
        <f t="shared" si="35"/>
        <v>12.505583044830654</v>
      </c>
      <c r="G215" s="19">
        <f t="shared" si="35"/>
        <v>12.39876429117786</v>
      </c>
      <c r="H215" s="19">
        <f t="shared" si="35"/>
        <v>12.797109226674735</v>
      </c>
      <c r="I215" s="19">
        <f t="shared" si="35"/>
        <v>14.500645808366677</v>
      </c>
      <c r="J215" s="19">
        <f t="shared" si="35"/>
        <v>17.246777933523902</v>
      </c>
      <c r="K215" s="19">
        <f t="shared" si="35"/>
        <v>14.074483489106054</v>
      </c>
      <c r="L215" s="19">
        <f t="shared" si="35"/>
        <v>13.877536412058717</v>
      </c>
      <c r="M215" s="19">
        <f t="shared" si="35"/>
        <v>14.068920012353306</v>
      </c>
      <c r="N215" s="19">
        <f t="shared" si="35"/>
        <v>12.08275881162168</v>
      </c>
      <c r="O215" s="19">
        <f t="shared" si="35"/>
        <v>10.658508762917773</v>
      </c>
      <c r="P215" s="20">
        <f t="shared" si="35"/>
        <v>8.281791494143123</v>
      </c>
      <c r="S215" s="33" t="s">
        <v>46</v>
      </c>
      <c r="T215" s="18">
        <f t="shared" ref="T215:AG215" si="36">T35+T137</f>
        <v>50.34290291768675</v>
      </c>
      <c r="U215" s="19">
        <f t="shared" si="36"/>
        <v>56.546750414865478</v>
      </c>
      <c r="V215" s="19">
        <f t="shared" si="36"/>
        <v>48.08924325969744</v>
      </c>
      <c r="W215" s="19">
        <f t="shared" si="36"/>
        <v>47.079704267921556</v>
      </c>
      <c r="X215" s="19">
        <f t="shared" si="36"/>
        <v>46.67756425460005</v>
      </c>
      <c r="Y215" s="19">
        <f t="shared" si="36"/>
        <v>48.177211387611521</v>
      </c>
      <c r="Z215" s="19">
        <f t="shared" si="36"/>
        <v>54.590506808395219</v>
      </c>
      <c r="AA215" s="19">
        <f t="shared" si="36"/>
        <v>64.928856317535747</v>
      </c>
      <c r="AB215" s="19">
        <f t="shared" si="36"/>
        <v>52.986135713581263</v>
      </c>
      <c r="AC215" s="19">
        <f t="shared" si="36"/>
        <v>52.244690064019736</v>
      </c>
      <c r="AD215" s="19">
        <f t="shared" si="36"/>
        <v>52.965190921220767</v>
      </c>
      <c r="AE215" s="19">
        <f t="shared" si="36"/>
        <v>45.487900048523919</v>
      </c>
      <c r="AF215" s="19">
        <f t="shared" si="36"/>
        <v>40.126033204237089</v>
      </c>
      <c r="AG215" s="20">
        <f t="shared" si="36"/>
        <v>31.178417907833456</v>
      </c>
    </row>
    <row r="216" spans="2:33" ht="16.5" thickBot="1" x14ac:dyDescent="0.35">
      <c r="B216" s="34" t="s">
        <v>42</v>
      </c>
      <c r="C216" s="18">
        <f t="shared" ref="C216:P216" si="37">C34+C127</f>
        <v>12.58479303276148</v>
      </c>
      <c r="D216" s="19">
        <f t="shared" si="37"/>
        <v>14.135639969150208</v>
      </c>
      <c r="E216" s="19">
        <f t="shared" si="37"/>
        <v>12.021419871534512</v>
      </c>
      <c r="F216" s="19">
        <f t="shared" si="37"/>
        <v>11.769053827193066</v>
      </c>
      <c r="G216" s="19">
        <f t="shared" si="37"/>
        <v>11.668526274260373</v>
      </c>
      <c r="H216" s="19">
        <f t="shared" si="37"/>
        <v>12.043410273738537</v>
      </c>
      <c r="I216" s="19">
        <f t="shared" si="37"/>
        <v>13.646615310613047</v>
      </c>
      <c r="J216" s="19">
        <f t="shared" si="37"/>
        <v>16.231011150591023</v>
      </c>
      <c r="K216" s="19">
        <f t="shared" si="37"/>
        <v>13.245552260891991</v>
      </c>
      <c r="L216" s="19">
        <f t="shared" si="37"/>
        <v>13.06020458517234</v>
      </c>
      <c r="M216" s="19">
        <f t="shared" si="37"/>
        <v>13.240316450843412</v>
      </c>
      <c r="N216" s="19">
        <f t="shared" si="37"/>
        <v>11.371132263501156</v>
      </c>
      <c r="O216" s="19">
        <f t="shared" si="37"/>
        <v>10.030764891065253</v>
      </c>
      <c r="P216" s="20">
        <f t="shared" si="37"/>
        <v>7.7940268383128384</v>
      </c>
      <c r="S216" s="34" t="s">
        <v>45</v>
      </c>
      <c r="T216" s="18">
        <f t="shared" ref="T216:AG216" si="38">T36+T138</f>
        <v>77.283347199048336</v>
      </c>
      <c r="U216" s="19">
        <f t="shared" si="38"/>
        <v>86.807114648024083</v>
      </c>
      <c r="V216" s="19">
        <f t="shared" si="38"/>
        <v>73.823666653775561</v>
      </c>
      <c r="W216" s="19">
        <f t="shared" si="38"/>
        <v>72.273884104684996</v>
      </c>
      <c r="X216" s="19">
        <f t="shared" si="38"/>
        <v>71.656543338242273</v>
      </c>
      <c r="Y216" s="19">
        <f t="shared" si="38"/>
        <v>73.958709946434908</v>
      </c>
      <c r="Z216" s="19">
        <f t="shared" si="38"/>
        <v>83.804009044599596</v>
      </c>
      <c r="AA216" s="19">
        <f t="shared" si="38"/>
        <v>99.674811248564581</v>
      </c>
      <c r="AB216" s="19">
        <f t="shared" si="38"/>
        <v>81.341076611812483</v>
      </c>
      <c r="AC216" s="19">
        <f t="shared" si="38"/>
        <v>80.202854573683709</v>
      </c>
      <c r="AD216" s="19">
        <f t="shared" si="38"/>
        <v>81.308923446893587</v>
      </c>
      <c r="AE216" s="19">
        <f t="shared" si="38"/>
        <v>69.83024357084922</v>
      </c>
      <c r="AF216" s="19">
        <f t="shared" si="38"/>
        <v>61.599033351612917</v>
      </c>
      <c r="AG216" s="20">
        <f t="shared" si="38"/>
        <v>47.863201298262339</v>
      </c>
    </row>
    <row r="217" spans="2:33" x14ac:dyDescent="0.3">
      <c r="B217" s="33" t="s">
        <v>43</v>
      </c>
      <c r="C217" s="18">
        <f t="shared" ref="C217:P217" si="39">C35+C128</f>
        <v>3.8736370342402306</v>
      </c>
      <c r="D217" s="19">
        <f t="shared" si="39"/>
        <v>4.3509923718762575</v>
      </c>
      <c r="E217" s="19">
        <f t="shared" si="39"/>
        <v>3.7002290857944615</v>
      </c>
      <c r="F217" s="19">
        <f t="shared" si="39"/>
        <v>3.6225500605613199</v>
      </c>
      <c r="G217" s="19">
        <f t="shared" si="39"/>
        <v>3.5916073783107736</v>
      </c>
      <c r="H217" s="19">
        <f t="shared" si="39"/>
        <v>3.7069977975367681</v>
      </c>
      <c r="I217" s="19">
        <f t="shared" si="39"/>
        <v>4.2004691155116216</v>
      </c>
      <c r="J217" s="19">
        <f t="shared" si="39"/>
        <v>4.9959539050360764</v>
      </c>
      <c r="K217" s="19">
        <f t="shared" si="39"/>
        <v>4.0770207061162136</v>
      </c>
      <c r="L217" s="19">
        <f t="shared" si="39"/>
        <v>4.019970135716771</v>
      </c>
      <c r="M217" s="19">
        <f t="shared" si="39"/>
        <v>4.075409108082332</v>
      </c>
      <c r="N217" s="19">
        <f t="shared" si="39"/>
        <v>3.5000686099862421</v>
      </c>
      <c r="O217" s="19">
        <f t="shared" si="39"/>
        <v>3.0874995133122951</v>
      </c>
      <c r="P217" s="20">
        <f t="shared" si="39"/>
        <v>2.3990248332376463</v>
      </c>
      <c r="S217" s="33" t="s">
        <v>44</v>
      </c>
      <c r="T217" s="18">
        <f t="shared" ref="T217:AG217" si="40">T37+T139</f>
        <v>21.099331332987344</v>
      </c>
      <c r="U217" s="19">
        <f t="shared" si="40"/>
        <v>23.699440311532378</v>
      </c>
      <c r="V217" s="19">
        <f t="shared" si="40"/>
        <v>20.154794783049979</v>
      </c>
      <c r="W217" s="19">
        <f t="shared" si="40"/>
        <v>19.731684544137522</v>
      </c>
      <c r="X217" s="19">
        <f t="shared" si="40"/>
        <v>19.563142706230483</v>
      </c>
      <c r="Y217" s="19">
        <f t="shared" si="40"/>
        <v>20.191663310092146</v>
      </c>
      <c r="Z217" s="19">
        <f t="shared" si="40"/>
        <v>22.879554495880431</v>
      </c>
      <c r="AA217" s="19">
        <f t="shared" si="40"/>
        <v>27.212484245407207</v>
      </c>
      <c r="AB217" s="19">
        <f t="shared" si="40"/>
        <v>22.207142788397142</v>
      </c>
      <c r="AC217" s="19">
        <f t="shared" si="40"/>
        <v>21.896393774756042</v>
      </c>
      <c r="AD217" s="19">
        <f t="shared" si="40"/>
        <v>22.198364567672819</v>
      </c>
      <c r="AE217" s="19">
        <f t="shared" si="40"/>
        <v>19.064539769088832</v>
      </c>
      <c r="AF217" s="19">
        <f t="shared" si="40"/>
        <v>16.817315263661655</v>
      </c>
      <c r="AG217" s="20">
        <f t="shared" si="40"/>
        <v>13.067259370230053</v>
      </c>
    </row>
    <row r="218" spans="2:33" ht="16.5" thickBot="1" x14ac:dyDescent="0.35">
      <c r="B218" s="34" t="s">
        <v>44</v>
      </c>
      <c r="C218" s="18">
        <f t="shared" ref="C218:P218" si="41">C36+C129</f>
        <v>15.798867908145887</v>
      </c>
      <c r="D218" s="19">
        <f t="shared" si="41"/>
        <v>17.745791137631997</v>
      </c>
      <c r="E218" s="19">
        <f t="shared" si="41"/>
        <v>15.091612879473686</v>
      </c>
      <c r="F218" s="19">
        <f t="shared" si="41"/>
        <v>14.774794177038743</v>
      </c>
      <c r="G218" s="19">
        <f t="shared" si="41"/>
        <v>14.648592536234784</v>
      </c>
      <c r="H218" s="19">
        <f t="shared" si="41"/>
        <v>15.119219488399555</v>
      </c>
      <c r="I218" s="19">
        <f t="shared" si="41"/>
        <v>17.131872739137727</v>
      </c>
      <c r="J218" s="19">
        <f t="shared" si="41"/>
        <v>20.376306588139563</v>
      </c>
      <c r="K218" s="19">
        <f t="shared" si="41"/>
        <v>16.628380776346923</v>
      </c>
      <c r="L218" s="19">
        <f t="shared" si="41"/>
        <v>16.395696501114621</v>
      </c>
      <c r="M218" s="19">
        <f t="shared" si="41"/>
        <v>16.621807774221715</v>
      </c>
      <c r="N218" s="19">
        <f t="shared" si="41"/>
        <v>14.275246015523065</v>
      </c>
      <c r="O218" s="19">
        <f t="shared" si="41"/>
        <v>12.592557471470251</v>
      </c>
      <c r="P218" s="20">
        <f t="shared" si="41"/>
        <v>9.7845709635821141</v>
      </c>
      <c r="S218" s="34" t="s">
        <v>43</v>
      </c>
      <c r="T218" s="18">
        <f t="shared" ref="T218:AG218" si="42">T38+T140</f>
        <v>25.103446877997474</v>
      </c>
      <c r="U218" s="19">
        <f t="shared" si="42"/>
        <v>28.196990298393064</v>
      </c>
      <c r="V218" s="19">
        <f t="shared" si="42"/>
        <v>23.979661354585701</v>
      </c>
      <c r="W218" s="19">
        <f t="shared" si="42"/>
        <v>23.476255571793441</v>
      </c>
      <c r="X218" s="19">
        <f t="shared" si="42"/>
        <v>23.275728786946733</v>
      </c>
      <c r="Y218" s="19">
        <f t="shared" si="42"/>
        <v>24.023526588770917</v>
      </c>
      <c r="Z218" s="19">
        <f t="shared" si="42"/>
        <v>27.22151104294084</v>
      </c>
      <c r="AA218" s="19">
        <f t="shared" si="42"/>
        <v>32.376720470041668</v>
      </c>
      <c r="AB218" s="19">
        <f t="shared" si="42"/>
        <v>26.421492724229488</v>
      </c>
      <c r="AC218" s="19">
        <f t="shared" si="42"/>
        <v>26.05177146466837</v>
      </c>
      <c r="AD218" s="19">
        <f t="shared" si="42"/>
        <v>26.411048620852057</v>
      </c>
      <c r="AE218" s="19">
        <f t="shared" si="42"/>
        <v>22.682503715108549</v>
      </c>
      <c r="AF218" s="19">
        <f t="shared" si="42"/>
        <v>20.008813250485751</v>
      </c>
      <c r="AG218" s="20">
        <f t="shared" si="42"/>
        <v>15.547092287646462</v>
      </c>
    </row>
    <row r="219" spans="2:33" x14ac:dyDescent="0.3">
      <c r="B219" s="33" t="s">
        <v>45</v>
      </c>
      <c r="C219" s="18">
        <f t="shared" ref="C219:P219" si="43">C37+C130</f>
        <v>11.744383831082676</v>
      </c>
      <c r="D219" s="19">
        <f t="shared" si="43"/>
        <v>13.191665612896077</v>
      </c>
      <c r="E219" s="19">
        <f t="shared" si="43"/>
        <v>11.218632582861467</v>
      </c>
      <c r="F219" s="19">
        <f t="shared" si="43"/>
        <v>10.983119477245648</v>
      </c>
      <c r="G219" s="19">
        <f t="shared" si="43"/>
        <v>10.889305128120673</v>
      </c>
      <c r="H219" s="19">
        <f t="shared" si="43"/>
        <v>11.239154471732556</v>
      </c>
      <c r="I219" s="19">
        <f t="shared" si="43"/>
        <v>12.735297893715213</v>
      </c>
      <c r="J219" s="19">
        <f t="shared" si="43"/>
        <v>15.147108452469752</v>
      </c>
      <c r="K219" s="19">
        <f t="shared" si="43"/>
        <v>12.361017730018702</v>
      </c>
      <c r="L219" s="19">
        <f t="shared" si="43"/>
        <v>12.188047523819533</v>
      </c>
      <c r="M219" s="19">
        <f t="shared" si="43"/>
        <v>12.356131566001777</v>
      </c>
      <c r="N219" s="19">
        <f t="shared" si="43"/>
        <v>10.611771011959291</v>
      </c>
      <c r="O219" s="19">
        <f t="shared" si="43"/>
        <v>9.3609130236263063</v>
      </c>
      <c r="P219" s="20">
        <f t="shared" si="43"/>
        <v>7.2735437555956359</v>
      </c>
      <c r="S219" s="33" t="s">
        <v>42</v>
      </c>
      <c r="T219" s="18">
        <f t="shared" ref="T219:AG219" si="44">T39+T141</f>
        <v>49.350793261791416</v>
      </c>
      <c r="U219" s="19">
        <f t="shared" si="44"/>
        <v>55.432381281487956</v>
      </c>
      <c r="V219" s="19">
        <f t="shared" si="44"/>
        <v>47.141546567262893</v>
      </c>
      <c r="W219" s="19">
        <f t="shared" si="44"/>
        <v>46.151902601869999</v>
      </c>
      <c r="X219" s="19">
        <f t="shared" si="44"/>
        <v>45.757687578311014</v>
      </c>
      <c r="Y219" s="19">
        <f t="shared" si="44"/>
        <v>47.227781103666416</v>
      </c>
      <c r="Z219" s="19">
        <f t="shared" si="44"/>
        <v>53.514689448133275</v>
      </c>
      <c r="AA219" s="19">
        <f t="shared" si="44"/>
        <v>63.649300678795719</v>
      </c>
      <c r="AB219" s="19">
        <f t="shared" si="44"/>
        <v>51.94193576039271</v>
      </c>
      <c r="AC219" s="19">
        <f t="shared" si="44"/>
        <v>51.215101810705825</v>
      </c>
      <c r="AD219" s="19">
        <f t="shared" si="44"/>
        <v>51.921403727915681</v>
      </c>
      <c r="AE219" s="19">
        <f t="shared" si="44"/>
        <v>44.591468133615656</v>
      </c>
      <c r="AF219" s="19">
        <f t="shared" si="44"/>
        <v>39.335267819495748</v>
      </c>
      <c r="AG219" s="20">
        <f t="shared" si="44"/>
        <v>30.563983545308165</v>
      </c>
    </row>
    <row r="220" spans="2:33" ht="16.5" thickBot="1" x14ac:dyDescent="0.35">
      <c r="B220" s="34" t="s">
        <v>46</v>
      </c>
      <c r="C220" s="18">
        <f t="shared" ref="C220:P220" si="45">C38+C131</f>
        <v>16.664493412270474</v>
      </c>
      <c r="D220" s="19">
        <f t="shared" si="45"/>
        <v>18.718089247149198</v>
      </c>
      <c r="E220" s="19">
        <f t="shared" si="45"/>
        <v>15.918487632955983</v>
      </c>
      <c r="F220" s="19">
        <f t="shared" si="45"/>
        <v>15.584310322891316</v>
      </c>
      <c r="G220" s="19">
        <f t="shared" si="45"/>
        <v>15.451194050002485</v>
      </c>
      <c r="H220" s="19">
        <f t="shared" si="45"/>
        <v>15.947606817650414</v>
      </c>
      <c r="I220" s="19">
        <f t="shared" si="45"/>
        <v>18.070534044658743</v>
      </c>
      <c r="J220" s="19">
        <f t="shared" si="45"/>
        <v>21.492731560175759</v>
      </c>
      <c r="K220" s="19">
        <f t="shared" si="45"/>
        <v>17.539455580946012</v>
      </c>
      <c r="L220" s="19">
        <f t="shared" si="45"/>
        <v>17.294022452807233</v>
      </c>
      <c r="M220" s="19">
        <f t="shared" si="45"/>
        <v>17.53252244173305</v>
      </c>
      <c r="N220" s="19">
        <f t="shared" si="45"/>
        <v>15.057391742706361</v>
      </c>
      <c r="O220" s="19">
        <f t="shared" si="45"/>
        <v>13.28250810418862</v>
      </c>
      <c r="P220" s="20">
        <f t="shared" si="45"/>
        <v>10.320671032412141</v>
      </c>
      <c r="S220" s="34" t="s">
        <v>41</v>
      </c>
      <c r="T220" s="18">
        <f t="shared" ref="T220:AG220" si="46">T40+T142</f>
        <v>60.387630930897423</v>
      </c>
      <c r="U220" s="19">
        <f t="shared" si="46"/>
        <v>67.829308531884195</v>
      </c>
      <c r="V220" s="19">
        <f t="shared" si="46"/>
        <v>57.684307129863733</v>
      </c>
      <c r="W220" s="19">
        <f t="shared" si="46"/>
        <v>56.473338661370946</v>
      </c>
      <c r="X220" s="19">
        <f t="shared" si="46"/>
        <v>55.990961180145604</v>
      </c>
      <c r="Y220" s="19">
        <f t="shared" si="46"/>
        <v>57.789827203881771</v>
      </c>
      <c r="Z220" s="19">
        <f t="shared" si="46"/>
        <v>65.482743076340086</v>
      </c>
      <c r="AA220" s="19">
        <f t="shared" si="46"/>
        <v>77.883864156174909</v>
      </c>
      <c r="AB220" s="19">
        <f t="shared" si="46"/>
        <v>63.558257916868143</v>
      </c>
      <c r="AC220" s="19">
        <f t="shared" si="46"/>
        <v>62.668874435858932</v>
      </c>
      <c r="AD220" s="19">
        <f t="shared" si="46"/>
        <v>63.533134089720996</v>
      </c>
      <c r="AE220" s="19">
        <f t="shared" si="46"/>
        <v>54.563927798187308</v>
      </c>
      <c r="AF220" s="19">
        <f t="shared" si="46"/>
        <v>48.13222804851609</v>
      </c>
      <c r="AG220" s="20">
        <f t="shared" si="46"/>
        <v>37.399329091252241</v>
      </c>
    </row>
    <row r="221" spans="2:33" x14ac:dyDescent="0.3">
      <c r="B221" s="33" t="s">
        <v>47</v>
      </c>
      <c r="C221" s="18">
        <f t="shared" ref="C221:P221" si="47">C39+C132</f>
        <v>22.377009261404847</v>
      </c>
      <c r="D221" s="19">
        <f t="shared" si="47"/>
        <v>25.134568815086038</v>
      </c>
      <c r="E221" s="19">
        <f t="shared" si="47"/>
        <v>21.375275946158066</v>
      </c>
      <c r="F221" s="19">
        <f t="shared" si="47"/>
        <v>20.92654410791555</v>
      </c>
      <c r="G221" s="19">
        <f t="shared" si="47"/>
        <v>20.747796155752553</v>
      </c>
      <c r="H221" s="19">
        <f t="shared" si="47"/>
        <v>21.414377060693717</v>
      </c>
      <c r="I221" s="19">
        <f t="shared" si="47"/>
        <v>24.265034506126472</v>
      </c>
      <c r="J221" s="19">
        <f t="shared" si="47"/>
        <v>28.860346442983449</v>
      </c>
      <c r="K221" s="19">
        <f t="shared" si="47"/>
        <v>23.551904655309524</v>
      </c>
      <c r="L221" s="19">
        <f t="shared" si="47"/>
        <v>23.222338118509008</v>
      </c>
      <c r="M221" s="19">
        <f t="shared" si="47"/>
        <v>23.542594866134372</v>
      </c>
      <c r="N221" s="19">
        <f t="shared" si="47"/>
        <v>20.219000130603696</v>
      </c>
      <c r="O221" s="19">
        <f t="shared" si="47"/>
        <v>17.835694101763774</v>
      </c>
      <c r="P221" s="20">
        <f t="shared" si="47"/>
        <v>13.85855216613715</v>
      </c>
      <c r="S221" s="33" t="s">
        <v>40</v>
      </c>
      <c r="T221" s="18">
        <f t="shared" ref="T221:AG221" si="48">T41+T143</f>
        <v>55.986846267634114</v>
      </c>
      <c r="U221" s="19">
        <f t="shared" si="48"/>
        <v>62.886207169811343</v>
      </c>
      <c r="V221" s="19">
        <f t="shared" si="48"/>
        <v>53.480528802832382</v>
      </c>
      <c r="W221" s="19">
        <f t="shared" si="48"/>
        <v>52.357810384584766</v>
      </c>
      <c r="X221" s="19">
        <f t="shared" si="48"/>
        <v>51.91058645034505</v>
      </c>
      <c r="Y221" s="19">
        <f t="shared" si="48"/>
        <v>53.57835903844731</v>
      </c>
      <c r="Z221" s="19">
        <f t="shared" si="48"/>
        <v>60.710649073041075</v>
      </c>
      <c r="AA221" s="19">
        <f t="shared" si="48"/>
        <v>72.208031049120379</v>
      </c>
      <c r="AB221" s="19">
        <f t="shared" si="48"/>
        <v>58.926411918730558</v>
      </c>
      <c r="AC221" s="19">
        <f t="shared" si="48"/>
        <v>58.101842789976089</v>
      </c>
      <c r="AD221" s="19">
        <f t="shared" si="48"/>
        <v>58.903119005488904</v>
      </c>
      <c r="AE221" s="19">
        <f t="shared" si="48"/>
        <v>50.587548978219232</v>
      </c>
      <c r="AF221" s="19">
        <f t="shared" si="48"/>
        <v>44.62456318835639</v>
      </c>
      <c r="AG221" s="20">
        <f t="shared" si="48"/>
        <v>34.673830651522778</v>
      </c>
    </row>
    <row r="222" spans="2:33" ht="16.5" thickBot="1" x14ac:dyDescent="0.35">
      <c r="B222" s="34" t="s">
        <v>48</v>
      </c>
      <c r="C222" s="18">
        <f t="shared" ref="C222:P222" si="49">C40+C133</f>
        <v>13.387451682965995</v>
      </c>
      <c r="D222" s="19">
        <f t="shared" si="49"/>
        <v>15.037211704805951</v>
      </c>
      <c r="E222" s="19">
        <f t="shared" si="49"/>
        <v>12.788146556868831</v>
      </c>
      <c r="F222" s="19">
        <f t="shared" si="49"/>
        <v>12.519684595178465</v>
      </c>
      <c r="G222" s="19">
        <f t="shared" si="49"/>
        <v>12.412745390521721</v>
      </c>
      <c r="H222" s="19">
        <f t="shared" si="49"/>
        <v>12.81153950788749</v>
      </c>
      <c r="I222" s="19">
        <f t="shared" si="49"/>
        <v>14.51699703215284</v>
      </c>
      <c r="J222" s="19">
        <f t="shared" si="49"/>
        <v>17.266225751869936</v>
      </c>
      <c r="K222" s="19">
        <f t="shared" si="49"/>
        <v>14.090354163574373</v>
      </c>
      <c r="L222" s="19">
        <f t="shared" si="49"/>
        <v>13.893185004988506</v>
      </c>
      <c r="M222" s="19">
        <f t="shared" si="49"/>
        <v>14.084784413331835</v>
      </c>
      <c r="N222" s="19">
        <f t="shared" si="49"/>
        <v>12.096383576745524</v>
      </c>
      <c r="O222" s="19">
        <f t="shared" si="49"/>
        <v>10.670527514655621</v>
      </c>
      <c r="P222" s="20">
        <f t="shared" si="49"/>
        <v>8.2911302110430931</v>
      </c>
      <c r="S222" s="34" t="s">
        <v>39</v>
      </c>
      <c r="T222" s="18">
        <f t="shared" ref="T222:AG222" si="50">T42+T144</f>
        <v>71.109783590992748</v>
      </c>
      <c r="U222" s="19">
        <f t="shared" si="50"/>
        <v>79.872771567216745</v>
      </c>
      <c r="V222" s="19">
        <f t="shared" si="50"/>
        <v>67.926469930487315</v>
      </c>
      <c r="W222" s="19">
        <f t="shared" si="50"/>
        <v>66.500487417138245</v>
      </c>
      <c r="X222" s="19">
        <f t="shared" si="50"/>
        <v>65.93246118775437</v>
      </c>
      <c r="Y222" s="19">
        <f t="shared" si="50"/>
        <v>68.050725668165043</v>
      </c>
      <c r="Z222" s="19">
        <f t="shared" si="50"/>
        <v>77.109560638859818</v>
      </c>
      <c r="AA222" s="19">
        <f t="shared" si="50"/>
        <v>91.712568285936712</v>
      </c>
      <c r="AB222" s="19">
        <f t="shared" si="50"/>
        <v>74.843372661213778</v>
      </c>
      <c r="AC222" s="19">
        <f t="shared" si="50"/>
        <v>73.796074300787268</v>
      </c>
      <c r="AD222" s="19">
        <f t="shared" si="50"/>
        <v>74.813787961766693</v>
      </c>
      <c r="AE222" s="19">
        <f t="shared" si="50"/>
        <v>64.252050259160441</v>
      </c>
      <c r="AF222" s="19">
        <f t="shared" si="50"/>
        <v>56.678367200708891</v>
      </c>
      <c r="AG222" s="20">
        <f t="shared" si="50"/>
        <v>44.039783596917871</v>
      </c>
    </row>
    <row r="223" spans="2:33" x14ac:dyDescent="0.3">
      <c r="B223" s="33" t="s">
        <v>49</v>
      </c>
      <c r="C223" s="18">
        <f t="shared" ref="C223:P223" si="51">C41+C134</f>
        <v>96.475201006338764</v>
      </c>
      <c r="D223" s="19">
        <f t="shared" si="51"/>
        <v>108.36401550878406</v>
      </c>
      <c r="E223" s="19">
        <f t="shared" si="51"/>
        <v>92.156374401129057</v>
      </c>
      <c r="F223" s="19">
        <f t="shared" si="51"/>
        <v>90.221732743404999</v>
      </c>
      <c r="G223" s="19">
        <f t="shared" si="51"/>
        <v>89.451087103813677</v>
      </c>
      <c r="H223" s="19">
        <f t="shared" si="51"/>
        <v>92.324953134789652</v>
      </c>
      <c r="I223" s="19">
        <f t="shared" si="51"/>
        <v>104.6151455745221</v>
      </c>
      <c r="J223" s="19">
        <f t="shared" si="51"/>
        <v>124.4271605590157</v>
      </c>
      <c r="K223" s="19">
        <f t="shared" si="51"/>
        <v>101.54059057490255</v>
      </c>
      <c r="L223" s="19">
        <f t="shared" si="51"/>
        <v>100.11971267690606</v>
      </c>
      <c r="M223" s="19">
        <f t="shared" si="51"/>
        <v>101.50045278117385</v>
      </c>
      <c r="N223" s="19">
        <f t="shared" si="51"/>
        <v>87.171260420022691</v>
      </c>
      <c r="O223" s="19">
        <f t="shared" si="51"/>
        <v>76.895985225471705</v>
      </c>
      <c r="P223" s="20">
        <f t="shared" si="51"/>
        <v>59.749119744564766</v>
      </c>
      <c r="S223" s="33" t="s">
        <v>38</v>
      </c>
      <c r="T223" s="18">
        <f t="shared" ref="T223:AG223" si="52">T43+T145</f>
        <v>0</v>
      </c>
      <c r="U223" s="19">
        <f t="shared" si="52"/>
        <v>0</v>
      </c>
      <c r="V223" s="19">
        <f t="shared" si="52"/>
        <v>0</v>
      </c>
      <c r="W223" s="19">
        <f t="shared" si="52"/>
        <v>0</v>
      </c>
      <c r="X223" s="19">
        <f t="shared" si="52"/>
        <v>0</v>
      </c>
      <c r="Y223" s="19">
        <f t="shared" si="52"/>
        <v>0</v>
      </c>
      <c r="Z223" s="19">
        <f t="shared" si="52"/>
        <v>0</v>
      </c>
      <c r="AA223" s="19">
        <f t="shared" si="52"/>
        <v>0</v>
      </c>
      <c r="AB223" s="19">
        <f t="shared" si="52"/>
        <v>0</v>
      </c>
      <c r="AC223" s="19">
        <f t="shared" si="52"/>
        <v>0</v>
      </c>
      <c r="AD223" s="19">
        <f t="shared" si="52"/>
        <v>0</v>
      </c>
      <c r="AE223" s="19">
        <f t="shared" si="52"/>
        <v>0</v>
      </c>
      <c r="AF223" s="19">
        <f t="shared" si="52"/>
        <v>0</v>
      </c>
      <c r="AG223" s="20">
        <f t="shared" si="52"/>
        <v>0</v>
      </c>
    </row>
    <row r="224" spans="2:33" ht="16.5" thickBot="1" x14ac:dyDescent="0.35">
      <c r="B224" s="34" t="s">
        <v>50</v>
      </c>
      <c r="C224" s="21">
        <f t="shared" ref="C224:P224" si="53">C42+C135</f>
        <v>89.691780471982042</v>
      </c>
      <c r="D224" s="22">
        <f t="shared" si="53"/>
        <v>100.74466172335542</v>
      </c>
      <c r="E224" s="22">
        <f t="shared" si="53"/>
        <v>85.676621718951068</v>
      </c>
      <c r="F224" s="22">
        <f t="shared" si="53"/>
        <v>83.878009712481784</v>
      </c>
      <c r="G224" s="22">
        <f t="shared" si="53"/>
        <v>83.161550158037599</v>
      </c>
      <c r="H224" s="22">
        <f t="shared" si="53"/>
        <v>85.833347246485729</v>
      </c>
      <c r="I224" s="22">
        <f t="shared" si="53"/>
        <v>97.259384515798786</v>
      </c>
      <c r="J224" s="22">
        <f t="shared" si="53"/>
        <v>115.67836556130152</v>
      </c>
      <c r="K224" s="22">
        <f t="shared" si="53"/>
        <v>94.401009418380823</v>
      </c>
      <c r="L224" s="22">
        <f t="shared" si="53"/>
        <v>93.080037114874372</v>
      </c>
      <c r="M224" s="22">
        <f t="shared" si="53"/>
        <v>94.363693816586874</v>
      </c>
      <c r="N224" s="22">
        <f t="shared" si="53"/>
        <v>81.0420239761402</v>
      </c>
      <c r="O224" s="22">
        <f t="shared" si="53"/>
        <v>71.489229916884341</v>
      </c>
      <c r="P224" s="23">
        <f t="shared" si="53"/>
        <v>55.548004830501114</v>
      </c>
      <c r="S224" s="34" t="s">
        <v>37</v>
      </c>
      <c r="T224" s="21">
        <f t="shared" ref="T224:AG224" si="54">T44+T146</f>
        <v>0</v>
      </c>
      <c r="U224" s="22">
        <f t="shared" si="54"/>
        <v>0</v>
      </c>
      <c r="V224" s="22">
        <f t="shared" si="54"/>
        <v>0</v>
      </c>
      <c r="W224" s="22">
        <f t="shared" si="54"/>
        <v>0</v>
      </c>
      <c r="X224" s="22">
        <f t="shared" si="54"/>
        <v>0</v>
      </c>
      <c r="Y224" s="22">
        <f t="shared" si="54"/>
        <v>0</v>
      </c>
      <c r="Z224" s="22">
        <f t="shared" si="54"/>
        <v>0</v>
      </c>
      <c r="AA224" s="22">
        <f t="shared" si="54"/>
        <v>0</v>
      </c>
      <c r="AB224" s="22">
        <f t="shared" si="54"/>
        <v>0</v>
      </c>
      <c r="AC224" s="22">
        <f t="shared" si="54"/>
        <v>0</v>
      </c>
      <c r="AD224" s="22">
        <f t="shared" si="54"/>
        <v>0</v>
      </c>
      <c r="AE224" s="22">
        <f t="shared" si="54"/>
        <v>0</v>
      </c>
      <c r="AF224" s="22">
        <f t="shared" si="54"/>
        <v>0</v>
      </c>
      <c r="AG224" s="23">
        <f t="shared" si="54"/>
        <v>0</v>
      </c>
    </row>
    <row r="227" spans="2:33" ht="16.5" thickBot="1" x14ac:dyDescent="0.35"/>
    <row r="228" spans="2:33" ht="16.5" thickBot="1" x14ac:dyDescent="0.3">
      <c r="B228" s="35" t="s">
        <v>19</v>
      </c>
      <c r="C228" s="40" t="s">
        <v>22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2"/>
      <c r="S228" s="35" t="s">
        <v>21</v>
      </c>
      <c r="T228" s="40" t="s">
        <v>22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2"/>
    </row>
    <row r="229" spans="2:33" ht="16.5" thickBot="1" x14ac:dyDescent="0.3">
      <c r="B229" s="45"/>
      <c r="C229" s="12">
        <v>0.29166666666666669</v>
      </c>
      <c r="D229" s="13">
        <v>0.33333333333333331</v>
      </c>
      <c r="E229" s="13">
        <v>0.375</v>
      </c>
      <c r="F229" s="13">
        <v>0.41666666666666702</v>
      </c>
      <c r="G229" s="13">
        <v>0.45833333333333398</v>
      </c>
      <c r="H229" s="13">
        <v>0.5</v>
      </c>
      <c r="I229" s="13">
        <v>0.54166666666666696</v>
      </c>
      <c r="J229" s="13">
        <v>0.58333333333333304</v>
      </c>
      <c r="K229" s="13">
        <v>0.625</v>
      </c>
      <c r="L229" s="13">
        <v>0.66666666666666696</v>
      </c>
      <c r="M229" s="13">
        <v>0.70833333333333304</v>
      </c>
      <c r="N229" s="13">
        <v>0.75</v>
      </c>
      <c r="O229" s="13">
        <v>0.79166666666666696</v>
      </c>
      <c r="P229" s="14">
        <v>0.83333333333333304</v>
      </c>
      <c r="S229" s="46"/>
      <c r="T229" s="12">
        <v>0.29166666666666669</v>
      </c>
      <c r="U229" s="13">
        <v>0.33333333333333331</v>
      </c>
      <c r="V229" s="13">
        <v>0.375</v>
      </c>
      <c r="W229" s="13">
        <v>0.41666666666666702</v>
      </c>
      <c r="X229" s="13">
        <v>0.45833333333333398</v>
      </c>
      <c r="Y229" s="13">
        <v>0.5</v>
      </c>
      <c r="Z229" s="13">
        <v>0.54166666666666696</v>
      </c>
      <c r="AA229" s="13">
        <v>0.58333333333333304</v>
      </c>
      <c r="AB229" s="13">
        <v>0.625</v>
      </c>
      <c r="AC229" s="13">
        <v>0.66666666666666696</v>
      </c>
      <c r="AD229" s="13">
        <v>0.70833333333333304</v>
      </c>
      <c r="AE229" s="13">
        <v>0.75</v>
      </c>
      <c r="AF229" s="13">
        <v>0.79166666666666696</v>
      </c>
      <c r="AG229" s="14">
        <v>0.83333333333333304</v>
      </c>
    </row>
    <row r="230" spans="2:33" x14ac:dyDescent="0.3">
      <c r="B230" s="33" t="s">
        <v>37</v>
      </c>
      <c r="C230" s="15">
        <f t="shared" ref="C230:P230" si="55">C48+C150</f>
        <v>0</v>
      </c>
      <c r="D230" s="16">
        <f t="shared" si="55"/>
        <v>0</v>
      </c>
      <c r="E230" s="16">
        <f t="shared" si="55"/>
        <v>0</v>
      </c>
      <c r="F230" s="16">
        <f t="shared" si="55"/>
        <v>0</v>
      </c>
      <c r="G230" s="16">
        <f t="shared" si="55"/>
        <v>0</v>
      </c>
      <c r="H230" s="16">
        <f t="shared" si="55"/>
        <v>0</v>
      </c>
      <c r="I230" s="16">
        <f t="shared" si="55"/>
        <v>0</v>
      </c>
      <c r="J230" s="16">
        <f t="shared" si="55"/>
        <v>0</v>
      </c>
      <c r="K230" s="16">
        <f t="shared" si="55"/>
        <v>0</v>
      </c>
      <c r="L230" s="16">
        <f t="shared" si="55"/>
        <v>0</v>
      </c>
      <c r="M230" s="16">
        <f t="shared" si="55"/>
        <v>0</v>
      </c>
      <c r="N230" s="16">
        <f t="shared" si="55"/>
        <v>0</v>
      </c>
      <c r="O230" s="16">
        <f t="shared" si="55"/>
        <v>0</v>
      </c>
      <c r="P230" s="17">
        <f t="shared" si="55"/>
        <v>0</v>
      </c>
      <c r="S230" s="33" t="s">
        <v>50</v>
      </c>
      <c r="T230" s="15">
        <f t="shared" ref="T230:AG230" si="56">T50+T161</f>
        <v>36.339492826754856</v>
      </c>
      <c r="U230" s="16">
        <f t="shared" si="56"/>
        <v>40.81767462708968</v>
      </c>
      <c r="V230" s="16">
        <f t="shared" si="56"/>
        <v>34.712712402325323</v>
      </c>
      <c r="W230" s="16">
        <f t="shared" si="56"/>
        <v>33.983987342311352</v>
      </c>
      <c r="X230" s="16">
        <f t="shared" si="56"/>
        <v>33.69370682048006</v>
      </c>
      <c r="Y230" s="16">
        <f t="shared" si="56"/>
        <v>34.776211266475912</v>
      </c>
      <c r="Z230" s="16">
        <f t="shared" si="56"/>
        <v>39.405580838597871</v>
      </c>
      <c r="AA230" s="16">
        <f t="shared" si="56"/>
        <v>46.868209254010679</v>
      </c>
      <c r="AB230" s="16">
        <f t="shared" si="56"/>
        <v>38.247482506708451</v>
      </c>
      <c r="AC230" s="16">
        <f t="shared" si="56"/>
        <v>37.712277794582008</v>
      </c>
      <c r="AD230" s="16">
        <f t="shared" si="56"/>
        <v>38.232363729529737</v>
      </c>
      <c r="AE230" s="16">
        <f t="shared" si="56"/>
        <v>32.834960276729156</v>
      </c>
      <c r="AF230" s="16">
        <f t="shared" si="56"/>
        <v>28.964553318978595</v>
      </c>
      <c r="AG230" s="17">
        <f t="shared" si="56"/>
        <v>22.505811708232351</v>
      </c>
    </row>
    <row r="231" spans="2:33" ht="16.5" thickBot="1" x14ac:dyDescent="0.35">
      <c r="B231" s="34" t="s">
        <v>38</v>
      </c>
      <c r="C231" s="18">
        <f t="shared" ref="C231:P231" si="57">C49+C151</f>
        <v>22.081247582760163</v>
      </c>
      <c r="D231" s="19">
        <f t="shared" si="57"/>
        <v>24.802359886809739</v>
      </c>
      <c r="E231" s="19">
        <f t="shared" si="57"/>
        <v>21.092754389256669</v>
      </c>
      <c r="F231" s="19">
        <f t="shared" si="57"/>
        <v>20.649953534917749</v>
      </c>
      <c r="G231" s="19">
        <f t="shared" si="57"/>
        <v>20.473568132359503</v>
      </c>
      <c r="H231" s="19">
        <f t="shared" si="57"/>
        <v>21.131338696066287</v>
      </c>
      <c r="I231" s="19">
        <f t="shared" si="57"/>
        <v>23.944318397281616</v>
      </c>
      <c r="J231" s="19">
        <f t="shared" si="57"/>
        <v>28.478893121383138</v>
      </c>
      <c r="K231" s="19">
        <f t="shared" si="57"/>
        <v>23.240614134991951</v>
      </c>
      <c r="L231" s="19">
        <f t="shared" si="57"/>
        <v>22.915403549025193</v>
      </c>
      <c r="M231" s="19">
        <f t="shared" si="57"/>
        <v>23.231427395275379</v>
      </c>
      <c r="N231" s="19">
        <f t="shared" si="57"/>
        <v>19.951761316458033</v>
      </c>
      <c r="O231" s="19">
        <f t="shared" si="57"/>
        <v>17.599955949014777</v>
      </c>
      <c r="P231" s="20">
        <f t="shared" si="57"/>
        <v>13.67538074209385</v>
      </c>
      <c r="S231" s="34" t="s">
        <v>49</v>
      </c>
      <c r="T231" s="18">
        <f t="shared" ref="T231:AG231" si="58">T51+T162</f>
        <v>71.616679834452142</v>
      </c>
      <c r="U231" s="19">
        <f t="shared" si="58"/>
        <v>80.442133556770614</v>
      </c>
      <c r="V231" s="19">
        <f t="shared" si="58"/>
        <v>68.410674363414088</v>
      </c>
      <c r="W231" s="19">
        <f t="shared" si="58"/>
        <v>66.974526931220467</v>
      </c>
      <c r="X231" s="19">
        <f t="shared" si="58"/>
        <v>66.402451605533372</v>
      </c>
      <c r="Y231" s="19">
        <f t="shared" si="58"/>
        <v>68.535815840908128</v>
      </c>
      <c r="Z231" s="19">
        <f t="shared" si="58"/>
        <v>77.659225462021979</v>
      </c>
      <c r="AA231" s="19">
        <f t="shared" si="58"/>
        <v>92.366328626560829</v>
      </c>
      <c r="AB231" s="19">
        <f t="shared" si="58"/>
        <v>75.376883277249533</v>
      </c>
      <c r="AC231" s="19">
        <f t="shared" si="58"/>
        <v>74.322119395513994</v>
      </c>
      <c r="AD231" s="19">
        <f t="shared" si="58"/>
        <v>75.347087687370006</v>
      </c>
      <c r="AE231" s="19">
        <f t="shared" si="58"/>
        <v>64.710062100375751</v>
      </c>
      <c r="AF231" s="19">
        <f t="shared" si="58"/>
        <v>57.082391091214589</v>
      </c>
      <c r="AG231" s="20">
        <f t="shared" si="58"/>
        <v>44.353715094676922</v>
      </c>
    </row>
    <row r="232" spans="2:33" x14ac:dyDescent="0.3">
      <c r="B232" s="33" t="s">
        <v>39</v>
      </c>
      <c r="C232" s="18">
        <f t="shared" ref="C232:P232" si="59">C50+C152</f>
        <v>86.634122685447139</v>
      </c>
      <c r="D232" s="19">
        <f t="shared" si="59"/>
        <v>97.310203206095096</v>
      </c>
      <c r="E232" s="19">
        <f t="shared" si="59"/>
        <v>82.755843603672247</v>
      </c>
      <c r="F232" s="19">
        <f t="shared" si="59"/>
        <v>81.018547583769376</v>
      </c>
      <c r="G232" s="19">
        <f t="shared" si="59"/>
        <v>80.326512654679448</v>
      </c>
      <c r="H232" s="19">
        <f t="shared" si="59"/>
        <v>82.90722624441068</v>
      </c>
      <c r="I232" s="19">
        <f t="shared" si="59"/>
        <v>93.943741623959653</v>
      </c>
      <c r="J232" s="19">
        <f t="shared" si="59"/>
        <v>111.73480625931359</v>
      </c>
      <c r="K232" s="19">
        <f t="shared" si="59"/>
        <v>91.182810604777899</v>
      </c>
      <c r="L232" s="19">
        <f t="shared" si="59"/>
        <v>89.906871204268327</v>
      </c>
      <c r="M232" s="19">
        <f t="shared" si="59"/>
        <v>91.146767118887794</v>
      </c>
      <c r="N232" s="19">
        <f t="shared" si="59"/>
        <v>78.279242656121696</v>
      </c>
      <c r="O232" s="19">
        <f t="shared" si="59"/>
        <v>69.052110268255788</v>
      </c>
      <c r="P232" s="20">
        <f t="shared" si="59"/>
        <v>53.654333096004585</v>
      </c>
      <c r="S232" s="33" t="s">
        <v>48</v>
      </c>
      <c r="T232" s="18">
        <f t="shared" ref="T232:AG232" si="60">T52+T163</f>
        <v>5.6791834111137618</v>
      </c>
      <c r="U232" s="19">
        <f t="shared" si="60"/>
        <v>6.3790395129492987</v>
      </c>
      <c r="V232" s="19">
        <f t="shared" si="60"/>
        <v>5.424948041236977</v>
      </c>
      <c r="W232" s="19">
        <f t="shared" si="60"/>
        <v>5.3110619368869667</v>
      </c>
      <c r="X232" s="19">
        <f t="shared" si="60"/>
        <v>5.2656965177267967</v>
      </c>
      <c r="Y232" s="19">
        <f t="shared" si="60"/>
        <v>5.4348717266782636</v>
      </c>
      <c r="Z232" s="19">
        <f t="shared" si="60"/>
        <v>6.1583556509930562</v>
      </c>
      <c r="AA232" s="19">
        <f t="shared" si="60"/>
        <v>7.3246249685690898</v>
      </c>
      <c r="AB232" s="19">
        <f t="shared" si="60"/>
        <v>5.9773665308019615</v>
      </c>
      <c r="AC232" s="19">
        <f t="shared" si="60"/>
        <v>5.8937240392253996</v>
      </c>
      <c r="AD232" s="19">
        <f t="shared" si="60"/>
        <v>5.9750037485540357</v>
      </c>
      <c r="AE232" s="19">
        <f t="shared" si="60"/>
        <v>5.131490486044628</v>
      </c>
      <c r="AF232" s="19">
        <f t="shared" si="60"/>
        <v>4.5266182305756972</v>
      </c>
      <c r="AG232" s="20">
        <f t="shared" si="60"/>
        <v>3.5172376542619181</v>
      </c>
    </row>
    <row r="233" spans="2:33" ht="16.5" thickBot="1" x14ac:dyDescent="0.35">
      <c r="B233" s="34" t="s">
        <v>40</v>
      </c>
      <c r="C233" s="18">
        <f t="shared" ref="C233:P233" si="61">C51+C153</f>
        <v>55.412666262761768</v>
      </c>
      <c r="D233" s="19">
        <f t="shared" si="61"/>
        <v>62.24126991854061</v>
      </c>
      <c r="E233" s="19">
        <f t="shared" si="61"/>
        <v>52.932052645740143</v>
      </c>
      <c r="F233" s="19">
        <f t="shared" si="61"/>
        <v>51.820848404657966</v>
      </c>
      <c r="G233" s="19">
        <f t="shared" si="61"/>
        <v>51.378211030616932</v>
      </c>
      <c r="H233" s="19">
        <f t="shared" si="61"/>
        <v>53.028879571311613</v>
      </c>
      <c r="I233" s="19">
        <f t="shared" si="61"/>
        <v>60.088023526070174</v>
      </c>
      <c r="J233" s="19">
        <f t="shared" si="61"/>
        <v>71.467492683708386</v>
      </c>
      <c r="K233" s="19">
        <f t="shared" si="61"/>
        <v>58.322084835885626</v>
      </c>
      <c r="L233" s="19">
        <f t="shared" si="61"/>
        <v>57.505972177497483</v>
      </c>
      <c r="M233" s="19">
        <f t="shared" si="61"/>
        <v>58.299030805987655</v>
      </c>
      <c r="N233" s="19">
        <f t="shared" si="61"/>
        <v>50.068742132412218</v>
      </c>
      <c r="O233" s="19">
        <f t="shared" si="61"/>
        <v>44.166910478531776</v>
      </c>
      <c r="P233" s="20">
        <f t="shared" si="61"/>
        <v>34.318228906118804</v>
      </c>
      <c r="S233" s="34" t="s">
        <v>47</v>
      </c>
      <c r="T233" s="18">
        <f t="shared" ref="T233:AG233" si="62">T53+T164</f>
        <v>30.584463193085234</v>
      </c>
      <c r="U233" s="19">
        <f t="shared" si="62"/>
        <v>34.353442223619368</v>
      </c>
      <c r="V233" s="19">
        <f t="shared" si="62"/>
        <v>29.215313484491467</v>
      </c>
      <c r="W233" s="19">
        <f t="shared" si="62"/>
        <v>28.601995492351879</v>
      </c>
      <c r="X233" s="19">
        <f t="shared" si="62"/>
        <v>28.357686250669722</v>
      </c>
      <c r="Y233" s="19">
        <f t="shared" si="62"/>
        <v>29.268756131109438</v>
      </c>
      <c r="Z233" s="19">
        <f t="shared" si="62"/>
        <v>33.164979558353032</v>
      </c>
      <c r="AA233" s="19">
        <f t="shared" si="62"/>
        <v>39.445762979931864</v>
      </c>
      <c r="AB233" s="19">
        <f t="shared" si="62"/>
        <v>32.190287479558584</v>
      </c>
      <c r="AC233" s="19">
        <f t="shared" si="62"/>
        <v>31.73984231520711</v>
      </c>
      <c r="AD233" s="19">
        <f t="shared" si="62"/>
        <v>32.177563039887637</v>
      </c>
      <c r="AE233" s="19">
        <f t="shared" si="62"/>
        <v>27.634938077360005</v>
      </c>
      <c r="AF233" s="19">
        <f t="shared" si="62"/>
        <v>24.37748152159789</v>
      </c>
      <c r="AG233" s="20">
        <f t="shared" si="62"/>
        <v>18.941600894169863</v>
      </c>
    </row>
    <row r="234" spans="2:33" x14ac:dyDescent="0.3">
      <c r="B234" s="33" t="s">
        <v>41</v>
      </c>
      <c r="C234" s="18">
        <f t="shared" ref="C234:P234" si="63">C52+C154</f>
        <v>39.909660511120919</v>
      </c>
      <c r="D234" s="19">
        <f t="shared" si="63"/>
        <v>44.827800569114757</v>
      </c>
      <c r="E234" s="19">
        <f t="shared" si="63"/>
        <v>38.123057303017802</v>
      </c>
      <c r="F234" s="19">
        <f t="shared" si="63"/>
        <v>37.322738765558981</v>
      </c>
      <c r="G234" s="19">
        <f t="shared" si="63"/>
        <v>37.003939680098213</v>
      </c>
      <c r="H234" s="19">
        <f t="shared" si="63"/>
        <v>38.192794602962351</v>
      </c>
      <c r="I234" s="19">
        <f t="shared" si="63"/>
        <v>43.276975851300357</v>
      </c>
      <c r="J234" s="19">
        <f t="shared" si="63"/>
        <v>51.472769006687813</v>
      </c>
      <c r="K234" s="19">
        <f t="shared" si="63"/>
        <v>42.005100333264132</v>
      </c>
      <c r="L234" s="19">
        <f t="shared" si="63"/>
        <v>41.417314519445824</v>
      </c>
      <c r="M234" s="19">
        <f t="shared" si="63"/>
        <v>41.988496214229713</v>
      </c>
      <c r="N234" s="19">
        <f t="shared" si="63"/>
        <v>36.060825718943413</v>
      </c>
      <c r="O234" s="19">
        <f t="shared" si="63"/>
        <v>31.810171246133066</v>
      </c>
      <c r="P234" s="20">
        <f t="shared" si="63"/>
        <v>24.716891594630802</v>
      </c>
      <c r="S234" s="33" t="s">
        <v>46</v>
      </c>
      <c r="T234" s="18">
        <f t="shared" ref="T234:AG234" si="64">T54+T165</f>
        <v>11.031442444865448</v>
      </c>
      <c r="U234" s="19">
        <f t="shared" si="64"/>
        <v>12.390867162858935</v>
      </c>
      <c r="V234" s="19">
        <f t="shared" si="64"/>
        <v>10.537606861961669</v>
      </c>
      <c r="W234" s="19">
        <f t="shared" si="64"/>
        <v>10.316390550660905</v>
      </c>
      <c r="X234" s="19">
        <f t="shared" si="64"/>
        <v>10.22827119014276</v>
      </c>
      <c r="Y234" s="19">
        <f t="shared" si="64"/>
        <v>10.556882972075014</v>
      </c>
      <c r="Z234" s="19">
        <f t="shared" si="64"/>
        <v>11.96220319033837</v>
      </c>
      <c r="AA234" s="19">
        <f t="shared" si="64"/>
        <v>14.22760508365905</v>
      </c>
      <c r="AB234" s="19">
        <f t="shared" si="64"/>
        <v>11.610643658271179</v>
      </c>
      <c r="AC234" s="19">
        <f t="shared" si="64"/>
        <v>11.44817358731585</v>
      </c>
      <c r="AD234" s="19">
        <f t="shared" si="64"/>
        <v>11.606054108244194</v>
      </c>
      <c r="AE234" s="19">
        <f t="shared" si="64"/>
        <v>9.9675847486099105</v>
      </c>
      <c r="AF234" s="19">
        <f t="shared" si="64"/>
        <v>8.7926599417012916</v>
      </c>
      <c r="AG234" s="20">
        <f t="shared" si="64"/>
        <v>6.832004170172536</v>
      </c>
    </row>
    <row r="235" spans="2:33" ht="16.5" thickBot="1" x14ac:dyDescent="0.35">
      <c r="B235" s="34" t="s">
        <v>42</v>
      </c>
      <c r="C235" s="18">
        <f t="shared" ref="C235:P235" si="65">C53+C155</f>
        <v>38.248280933238938</v>
      </c>
      <c r="D235" s="19">
        <f t="shared" si="65"/>
        <v>42.961686163903508</v>
      </c>
      <c r="E235" s="19">
        <f t="shared" si="65"/>
        <v>36.536051349108249</v>
      </c>
      <c r="F235" s="19">
        <f t="shared" si="65"/>
        <v>35.76904887740659</v>
      </c>
      <c r="G235" s="19">
        <f t="shared" si="65"/>
        <v>35.463520921873965</v>
      </c>
      <c r="H235" s="19">
        <f t="shared" si="65"/>
        <v>36.602885589381003</v>
      </c>
      <c r="I235" s="19">
        <f t="shared" si="65"/>
        <v>41.475419963552156</v>
      </c>
      <c r="J235" s="19">
        <f t="shared" si="65"/>
        <v>49.3300344870364</v>
      </c>
      <c r="K235" s="19">
        <f t="shared" si="65"/>
        <v>40.256490724291837</v>
      </c>
      <c r="L235" s="19">
        <f t="shared" si="65"/>
        <v>39.693173556278587</v>
      </c>
      <c r="M235" s="19">
        <f t="shared" si="65"/>
        <v>40.240577809941179</v>
      </c>
      <c r="N235" s="19">
        <f t="shared" si="65"/>
        <v>34.559667386756665</v>
      </c>
      <c r="O235" s="19">
        <f t="shared" si="65"/>
        <v>30.485961312988497</v>
      </c>
      <c r="P235" s="20">
        <f t="shared" si="65"/>
        <v>23.687964302387869</v>
      </c>
      <c r="S235" s="34" t="s">
        <v>45</v>
      </c>
      <c r="T235" s="18">
        <f t="shared" ref="T235:AG235" si="66">T55+T166</f>
        <v>6.4429753318735781</v>
      </c>
      <c r="U235" s="19">
        <f t="shared" si="66"/>
        <v>7.236954901394693</v>
      </c>
      <c r="V235" s="19">
        <f t="shared" si="66"/>
        <v>6.1545479122906199</v>
      </c>
      <c r="W235" s="19">
        <f t="shared" si="66"/>
        <v>6.025345294968143</v>
      </c>
      <c r="X235" s="19">
        <f t="shared" si="66"/>
        <v>5.97387869221728</v>
      </c>
      <c r="Y235" s="19">
        <f t="shared" si="66"/>
        <v>6.1658062316423701</v>
      </c>
      <c r="Z235" s="19">
        <f t="shared" si="66"/>
        <v>6.9865913234295611</v>
      </c>
      <c r="AA235" s="19">
        <f t="shared" si="66"/>
        <v>8.3097119024829809</v>
      </c>
      <c r="AB235" s="19">
        <f t="shared" si="66"/>
        <v>6.7812610228714325</v>
      </c>
      <c r="AC235" s="19">
        <f t="shared" si="66"/>
        <v>6.6863694740495312</v>
      </c>
      <c r="AD235" s="19">
        <f t="shared" si="66"/>
        <v>6.7785804706448261</v>
      </c>
      <c r="AE235" s="19">
        <f t="shared" si="66"/>
        <v>5.8216233257459793</v>
      </c>
      <c r="AF235" s="19">
        <f t="shared" si="66"/>
        <v>5.1354019557344817</v>
      </c>
      <c r="AG235" s="20">
        <f t="shared" si="66"/>
        <v>3.990270044527795</v>
      </c>
    </row>
    <row r="236" spans="2:33" x14ac:dyDescent="0.3">
      <c r="B236" s="33" t="s">
        <v>43</v>
      </c>
      <c r="C236" s="18">
        <f t="shared" ref="C236:P236" si="67">C54+C156</f>
        <v>27.666360417371891</v>
      </c>
      <c r="D236" s="19">
        <f t="shared" si="67"/>
        <v>31.075736335006084</v>
      </c>
      <c r="E236" s="19">
        <f t="shared" si="67"/>
        <v>26.427843034733669</v>
      </c>
      <c r="F236" s="19">
        <f t="shared" si="67"/>
        <v>25.873042497157815</v>
      </c>
      <c r="G236" s="19">
        <f t="shared" si="67"/>
        <v>25.652043112895235</v>
      </c>
      <c r="H236" s="19">
        <f t="shared" si="67"/>
        <v>26.476186650041111</v>
      </c>
      <c r="I236" s="19">
        <f t="shared" si="67"/>
        <v>30.000666413645405</v>
      </c>
      <c r="J236" s="19">
        <f t="shared" si="67"/>
        <v>35.682192250729258</v>
      </c>
      <c r="K236" s="19">
        <f t="shared" si="67"/>
        <v>29.118970953514477</v>
      </c>
      <c r="L236" s="19">
        <f t="shared" si="67"/>
        <v>28.711503338780346</v>
      </c>
      <c r="M236" s="19">
        <f t="shared" si="67"/>
        <v>29.107460568917471</v>
      </c>
      <c r="N236" s="19">
        <f t="shared" si="67"/>
        <v>24.998253267785099</v>
      </c>
      <c r="O236" s="19">
        <f t="shared" si="67"/>
        <v>22.051594810950682</v>
      </c>
      <c r="P236" s="20">
        <f t="shared" si="67"/>
        <v>17.134358511108253</v>
      </c>
      <c r="S236" s="33" t="s">
        <v>44</v>
      </c>
      <c r="T236" s="18">
        <f t="shared" ref="T236:AG236" si="68">T56+T167</f>
        <v>11.336523809107856</v>
      </c>
      <c r="U236" s="19">
        <f t="shared" si="68"/>
        <v>12.733544258541102</v>
      </c>
      <c r="V236" s="19">
        <f t="shared" si="68"/>
        <v>10.829030897699965</v>
      </c>
      <c r="W236" s="19">
        <f t="shared" si="68"/>
        <v>10.601696712478216</v>
      </c>
      <c r="X236" s="19">
        <f t="shared" si="68"/>
        <v>10.511140356539261</v>
      </c>
      <c r="Y236" s="19">
        <f t="shared" si="68"/>
        <v>10.848840100561613</v>
      </c>
      <c r="Z236" s="19">
        <f t="shared" si="68"/>
        <v>12.293025318713061</v>
      </c>
      <c r="AA236" s="19">
        <f t="shared" si="68"/>
        <v>14.621078302643683</v>
      </c>
      <c r="AB236" s="19">
        <f t="shared" si="68"/>
        <v>11.931743190331607</v>
      </c>
      <c r="AC236" s="19">
        <f t="shared" si="68"/>
        <v>11.764779909069162</v>
      </c>
      <c r="AD236" s="19">
        <f t="shared" si="68"/>
        <v>11.927026713459789</v>
      </c>
      <c r="AE236" s="19">
        <f t="shared" si="68"/>
        <v>10.243244470219853</v>
      </c>
      <c r="AF236" s="19">
        <f t="shared" si="68"/>
        <v>9.0358263910337957</v>
      </c>
      <c r="AG236" s="20">
        <f t="shared" si="68"/>
        <v>7.020947471392061</v>
      </c>
    </row>
    <row r="237" spans="2:33" ht="16.5" thickBot="1" x14ac:dyDescent="0.35">
      <c r="B237" s="34" t="s">
        <v>44</v>
      </c>
      <c r="C237" s="18">
        <f t="shared" ref="C237:P237" si="69">C55+C157</f>
        <v>19.494525159085313</v>
      </c>
      <c r="D237" s="19">
        <f t="shared" si="69"/>
        <v>21.896870953777047</v>
      </c>
      <c r="E237" s="19">
        <f t="shared" si="69"/>
        <v>18.621829657705057</v>
      </c>
      <c r="F237" s="19">
        <f t="shared" si="69"/>
        <v>18.230901003741039</v>
      </c>
      <c r="G237" s="19">
        <f t="shared" si="69"/>
        <v>18.075178386394374</v>
      </c>
      <c r="H237" s="19">
        <f t="shared" si="69"/>
        <v>18.655893980249637</v>
      </c>
      <c r="I237" s="19">
        <f t="shared" si="69"/>
        <v>21.139345304809432</v>
      </c>
      <c r="J237" s="19">
        <f t="shared" si="69"/>
        <v>25.142714259096543</v>
      </c>
      <c r="K237" s="19">
        <f t="shared" si="69"/>
        <v>20.518076946020138</v>
      </c>
      <c r="L237" s="19">
        <f t="shared" si="69"/>
        <v>20.230963370287235</v>
      </c>
      <c r="M237" s="19">
        <f t="shared" si="69"/>
        <v>20.509966393033334</v>
      </c>
      <c r="N237" s="19">
        <f t="shared" si="69"/>
        <v>17.614498976743832</v>
      </c>
      <c r="O237" s="19">
        <f t="shared" si="69"/>
        <v>15.538197412121665</v>
      </c>
      <c r="P237" s="20">
        <f t="shared" si="69"/>
        <v>12.073369176158426</v>
      </c>
      <c r="S237" s="34" t="s">
        <v>43</v>
      </c>
      <c r="T237" s="18">
        <f t="shared" ref="T237:AG237" si="70">T57+T168</f>
        <v>2.9275870120099023</v>
      </c>
      <c r="U237" s="19">
        <f t="shared" si="70"/>
        <v>3.2883588845999059</v>
      </c>
      <c r="V237" s="19">
        <f t="shared" si="70"/>
        <v>2.7965301129866598</v>
      </c>
      <c r="W237" s="19">
        <f t="shared" si="70"/>
        <v>2.7378224686286643</v>
      </c>
      <c r="X237" s="19">
        <f t="shared" si="70"/>
        <v>2.7144368509590895</v>
      </c>
      <c r="Y237" s="19">
        <f t="shared" si="70"/>
        <v>2.8016457168518789</v>
      </c>
      <c r="Z237" s="19">
        <f t="shared" si="70"/>
        <v>3.1745975986447865</v>
      </c>
      <c r="AA237" s="19">
        <f t="shared" si="70"/>
        <v>3.7758028529001066</v>
      </c>
      <c r="AB237" s="19">
        <f t="shared" si="70"/>
        <v>3.0812987281505446</v>
      </c>
      <c r="AC237" s="19">
        <f t="shared" si="70"/>
        <v>3.0381814955722666</v>
      </c>
      <c r="AD237" s="19">
        <f t="shared" si="70"/>
        <v>3.0800807272302544</v>
      </c>
      <c r="AE237" s="19">
        <f t="shared" si="70"/>
        <v>2.6452543986865971</v>
      </c>
      <c r="AF237" s="19">
        <f t="shared" si="70"/>
        <v>2.3334461630922663</v>
      </c>
      <c r="AG237" s="20">
        <f t="shared" si="70"/>
        <v>1.8131161699442255</v>
      </c>
    </row>
    <row r="238" spans="2:33" x14ac:dyDescent="0.3">
      <c r="B238" s="33" t="s">
        <v>45</v>
      </c>
      <c r="C238" s="18">
        <f t="shared" ref="C238:P238" si="71">C56+C158</f>
        <v>84.721694076776444</v>
      </c>
      <c r="D238" s="19">
        <f t="shared" si="71"/>
        <v>95.16210254138835</v>
      </c>
      <c r="E238" s="19">
        <f t="shared" si="71"/>
        <v>80.929027126093644</v>
      </c>
      <c r="F238" s="19">
        <f t="shared" si="71"/>
        <v>79.230081521791504</v>
      </c>
      <c r="G238" s="19">
        <f t="shared" si="71"/>
        <v>78.55332310679978</v>
      </c>
      <c r="H238" s="19">
        <f t="shared" si="71"/>
        <v>81.077068029373095</v>
      </c>
      <c r="I238" s="19">
        <f t="shared" si="71"/>
        <v>91.869954835126521</v>
      </c>
      <c r="J238" s="19">
        <f t="shared" si="71"/>
        <v>109.26828575387211</v>
      </c>
      <c r="K238" s="19">
        <f t="shared" si="71"/>
        <v>89.169970741982439</v>
      </c>
      <c r="L238" s="19">
        <f t="shared" si="71"/>
        <v>87.922197414341468</v>
      </c>
      <c r="M238" s="19">
        <f t="shared" si="71"/>
        <v>89.134722907868294</v>
      </c>
      <c r="N238" s="19">
        <f t="shared" si="71"/>
        <v>76.551246129115924</v>
      </c>
      <c r="O238" s="19">
        <f t="shared" si="71"/>
        <v>67.527800595892955</v>
      </c>
      <c r="P238" s="20">
        <f t="shared" si="71"/>
        <v>52.469925862327095</v>
      </c>
      <c r="S238" s="33" t="s">
        <v>42</v>
      </c>
      <c r="T238" s="18">
        <f t="shared" ref="T238:AG238" si="72">T58+T169</f>
        <v>11.008852400697089</v>
      </c>
      <c r="U238" s="19">
        <f t="shared" si="72"/>
        <v>12.365493306457811</v>
      </c>
      <c r="V238" s="19">
        <f t="shared" si="72"/>
        <v>10.51602808786841</v>
      </c>
      <c r="W238" s="19">
        <f t="shared" si="72"/>
        <v>10.295264780448873</v>
      </c>
      <c r="X238" s="19">
        <f t="shared" si="72"/>
        <v>10.207325869609555</v>
      </c>
      <c r="Y238" s="19">
        <f t="shared" si="72"/>
        <v>10.53526472461451</v>
      </c>
      <c r="Z238" s="19">
        <f t="shared" si="72"/>
        <v>11.937707146437381</v>
      </c>
      <c r="AA238" s="19">
        <f t="shared" si="72"/>
        <v>14.198469979264843</v>
      </c>
      <c r="AB238" s="19">
        <f t="shared" si="72"/>
        <v>11.586867533401353</v>
      </c>
      <c r="AC238" s="19">
        <f t="shared" si="72"/>
        <v>11.424730166541362</v>
      </c>
      <c r="AD238" s="19">
        <f t="shared" si="72"/>
        <v>11.582287381795139</v>
      </c>
      <c r="AE238" s="19">
        <f t="shared" si="72"/>
        <v>9.9471732583765746</v>
      </c>
      <c r="AF238" s="19">
        <f t="shared" si="72"/>
        <v>8.7746544471856716</v>
      </c>
      <c r="AG238" s="20">
        <f t="shared" si="72"/>
        <v>6.8180136810108536</v>
      </c>
    </row>
    <row r="239" spans="2:33" ht="16.5" thickBot="1" x14ac:dyDescent="0.35">
      <c r="B239" s="34" t="s">
        <v>46</v>
      </c>
      <c r="C239" s="18">
        <f t="shared" ref="C239:P239" si="73">C57+C159</f>
        <v>44.467059578452243</v>
      </c>
      <c r="D239" s="19">
        <f t="shared" si="73"/>
        <v>49.946816213140856</v>
      </c>
      <c r="E239" s="19">
        <f t="shared" si="73"/>
        <v>42.476439004878657</v>
      </c>
      <c r="F239" s="19">
        <f t="shared" si="73"/>
        <v>41.584729788835475</v>
      </c>
      <c r="G239" s="19">
        <f t="shared" si="73"/>
        <v>41.229526117714535</v>
      </c>
      <c r="H239" s="19">
        <f t="shared" si="73"/>
        <v>42.554139807936366</v>
      </c>
      <c r="I239" s="19">
        <f t="shared" si="73"/>
        <v>48.218898354667132</v>
      </c>
      <c r="J239" s="19">
        <f t="shared" si="73"/>
        <v>57.35059273306787</v>
      </c>
      <c r="K239" s="19">
        <f t="shared" si="73"/>
        <v>46.801783708424225</v>
      </c>
      <c r="L239" s="19">
        <f t="shared" si="73"/>
        <v>46.146876939795007</v>
      </c>
      <c r="M239" s="19">
        <f t="shared" si="73"/>
        <v>46.783283517220013</v>
      </c>
      <c r="N239" s="19">
        <f t="shared" si="73"/>
        <v>40.178715257315105</v>
      </c>
      <c r="O239" s="19">
        <f t="shared" si="73"/>
        <v>35.442666309035943</v>
      </c>
      <c r="P239" s="20">
        <f t="shared" si="73"/>
        <v>27.539384626595108</v>
      </c>
      <c r="S239" s="34" t="s">
        <v>41</v>
      </c>
      <c r="T239" s="18">
        <f t="shared" ref="T239:AG239" si="74">T59+T170</f>
        <v>23.881039053777101</v>
      </c>
      <c r="U239" s="19">
        <f t="shared" si="74"/>
        <v>26.82394293450966</v>
      </c>
      <c r="V239" s="19">
        <f t="shared" si="74"/>
        <v>22.811976064017401</v>
      </c>
      <c r="W239" s="19">
        <f t="shared" si="74"/>
        <v>22.333083535147349</v>
      </c>
      <c r="X239" s="19">
        <f t="shared" si="74"/>
        <v>22.142321365970894</v>
      </c>
      <c r="Y239" s="19">
        <f t="shared" si="74"/>
        <v>22.85370528852475</v>
      </c>
      <c r="Z239" s="19">
        <f t="shared" si="74"/>
        <v>25.895964465703376</v>
      </c>
      <c r="AA239" s="19">
        <f t="shared" si="74"/>
        <v>30.800141898281332</v>
      </c>
      <c r="AB239" s="19">
        <f t="shared" si="74"/>
        <v>25.134902894926491</v>
      </c>
      <c r="AC239" s="19">
        <f t="shared" si="74"/>
        <v>24.783185145507407</v>
      </c>
      <c r="AD239" s="19">
        <f t="shared" si="74"/>
        <v>25.124967365281883</v>
      </c>
      <c r="AE239" s="19">
        <f t="shared" si="74"/>
        <v>21.577983282157227</v>
      </c>
      <c r="AF239" s="19">
        <f t="shared" si="74"/>
        <v>19.034487693137866</v>
      </c>
      <c r="AG239" s="20">
        <f t="shared" si="74"/>
        <v>14.790029428961805</v>
      </c>
    </row>
    <row r="240" spans="2:33" x14ac:dyDescent="0.3">
      <c r="B240" s="33" t="s">
        <v>47</v>
      </c>
      <c r="C240" s="18">
        <f t="shared" ref="C240:P240" si="75">C58+C160</f>
        <v>41.958243901570867</v>
      </c>
      <c r="D240" s="19">
        <f t="shared" si="75"/>
        <v>47.128834617016572</v>
      </c>
      <c r="E240" s="19">
        <f t="shared" si="75"/>
        <v>40.079933432354267</v>
      </c>
      <c r="F240" s="19">
        <f t="shared" si="75"/>
        <v>39.238534132946825</v>
      </c>
      <c r="G240" s="19">
        <f t="shared" si="75"/>
        <v>38.903370926543865</v>
      </c>
      <c r="H240" s="19">
        <f t="shared" si="75"/>
        <v>40.153250383754916</v>
      </c>
      <c r="I240" s="19">
        <f t="shared" si="75"/>
        <v>45.498405269202166</v>
      </c>
      <c r="J240" s="19">
        <f t="shared" si="75"/>
        <v>54.114892700478329</v>
      </c>
      <c r="K240" s="19">
        <f t="shared" si="75"/>
        <v>44.161243726990335</v>
      </c>
      <c r="L240" s="19">
        <f t="shared" si="75"/>
        <v>43.543286565184886</v>
      </c>
      <c r="M240" s="19">
        <f t="shared" si="75"/>
        <v>44.143787309990188</v>
      </c>
      <c r="N240" s="19">
        <f t="shared" si="75"/>
        <v>37.911846440935108</v>
      </c>
      <c r="O240" s="19">
        <f t="shared" si="75"/>
        <v>33.443003688895601</v>
      </c>
      <c r="P240" s="20">
        <f t="shared" si="75"/>
        <v>25.98562234642969</v>
      </c>
      <c r="S240" s="33" t="s">
        <v>40</v>
      </c>
      <c r="T240" s="18">
        <f t="shared" ref="T240:AG240" si="76">T60+T171</f>
        <v>50.047221330090174</v>
      </c>
      <c r="U240" s="19">
        <f t="shared" si="76"/>
        <v>56.21463144740283</v>
      </c>
      <c r="V240" s="19">
        <f t="shared" si="76"/>
        <v>47.806798208473552</v>
      </c>
      <c r="W240" s="19">
        <f t="shared" si="76"/>
        <v>46.803188594515177</v>
      </c>
      <c r="X240" s="19">
        <f t="shared" si="76"/>
        <v>46.403410491029689</v>
      </c>
      <c r="Y240" s="19">
        <f t="shared" si="76"/>
        <v>47.894249668611003</v>
      </c>
      <c r="Z240" s="19">
        <f t="shared" si="76"/>
        <v>54.269877548155691</v>
      </c>
      <c r="AA240" s="19">
        <f t="shared" si="76"/>
        <v>64.547506291928585</v>
      </c>
      <c r="AB240" s="19">
        <f t="shared" si="76"/>
        <v>52.67492948945835</v>
      </c>
      <c r="AC240" s="19">
        <f t="shared" si="76"/>
        <v>51.937838611156984</v>
      </c>
      <c r="AD240" s="19">
        <f t="shared" si="76"/>
        <v>52.654107713235163</v>
      </c>
      <c r="AE240" s="19">
        <f t="shared" si="76"/>
        <v>45.220733601551771</v>
      </c>
      <c r="AF240" s="19">
        <f t="shared" si="76"/>
        <v>39.890358888411868</v>
      </c>
      <c r="AG240" s="20">
        <f t="shared" si="76"/>
        <v>30.995296085859643</v>
      </c>
    </row>
    <row r="241" spans="2:33" ht="16.5" thickBot="1" x14ac:dyDescent="0.35">
      <c r="B241" s="34" t="s">
        <v>48</v>
      </c>
      <c r="C241" s="18">
        <f t="shared" ref="C241:P241" si="77">C59+C161</f>
        <v>27.76603736724131</v>
      </c>
      <c r="D241" s="19">
        <f t="shared" si="77"/>
        <v>31.187696656714131</v>
      </c>
      <c r="E241" s="19">
        <f t="shared" si="77"/>
        <v>26.523057827918972</v>
      </c>
      <c r="F241" s="19">
        <f t="shared" si="77"/>
        <v>25.966258443203948</v>
      </c>
      <c r="G241" s="19">
        <f t="shared" si="77"/>
        <v>25.744462837674313</v>
      </c>
      <c r="H241" s="19">
        <f t="shared" si="77"/>
        <v>26.571575616628579</v>
      </c>
      <c r="I241" s="19">
        <f t="shared" si="77"/>
        <v>30.108753450648088</v>
      </c>
      <c r="J241" s="19">
        <f t="shared" si="77"/>
        <v>35.810748809472479</v>
      </c>
      <c r="K241" s="19">
        <f t="shared" si="77"/>
        <v>29.223881399420478</v>
      </c>
      <c r="L241" s="19">
        <f t="shared" si="77"/>
        <v>28.814945751725212</v>
      </c>
      <c r="M241" s="19">
        <f t="shared" si="77"/>
        <v>29.212329544965808</v>
      </c>
      <c r="N241" s="19">
        <f t="shared" si="77"/>
        <v>25.088317504649137</v>
      </c>
      <c r="O241" s="19">
        <f t="shared" si="77"/>
        <v>22.131042764253991</v>
      </c>
      <c r="P241" s="20">
        <f t="shared" si="77"/>
        <v>17.19609054121959</v>
      </c>
      <c r="S241" s="34" t="s">
        <v>39</v>
      </c>
      <c r="T241" s="18">
        <f t="shared" ref="T241:AG241" si="78">T61+T172</f>
        <v>156.36313660710192</v>
      </c>
      <c r="U241" s="19">
        <f t="shared" si="78"/>
        <v>175.63205034608657</v>
      </c>
      <c r="V241" s="19">
        <f t="shared" si="78"/>
        <v>149.36335565397985</v>
      </c>
      <c r="W241" s="19">
        <f t="shared" si="78"/>
        <v>146.22776604486756</v>
      </c>
      <c r="X241" s="19">
        <f t="shared" si="78"/>
        <v>144.97873449932905</v>
      </c>
      <c r="Y241" s="19">
        <f t="shared" si="78"/>
        <v>149.63658130456639</v>
      </c>
      <c r="Z241" s="19">
        <f t="shared" si="78"/>
        <v>169.55603230685239</v>
      </c>
      <c r="AA241" s="19">
        <f t="shared" si="78"/>
        <v>201.66655162340487</v>
      </c>
      <c r="AB241" s="19">
        <f t="shared" si="78"/>
        <v>164.57291686996439</v>
      </c>
      <c r="AC241" s="19">
        <f t="shared" si="78"/>
        <v>162.27001495787778</v>
      </c>
      <c r="AD241" s="19">
        <f t="shared" si="78"/>
        <v>164.50786314363427</v>
      </c>
      <c r="AE241" s="19">
        <f t="shared" si="78"/>
        <v>141.28368284377763</v>
      </c>
      <c r="AF241" s="19">
        <f t="shared" si="78"/>
        <v>124.62992890326419</v>
      </c>
      <c r="AG241" s="20">
        <f t="shared" si="78"/>
        <v>96.838977015032427</v>
      </c>
    </row>
    <row r="242" spans="2:33" x14ac:dyDescent="0.3">
      <c r="B242" s="33" t="s">
        <v>49</v>
      </c>
      <c r="C242" s="18">
        <f t="shared" ref="C242:P242" si="79">C60+C162</f>
        <v>60.645101807543327</v>
      </c>
      <c r="D242" s="19">
        <f t="shared" si="79"/>
        <v>68.118508012982801</v>
      </c>
      <c r="E242" s="19">
        <f t="shared" si="79"/>
        <v>57.930252017856326</v>
      </c>
      <c r="F242" s="19">
        <f t="shared" si="79"/>
        <v>56.714120420617355</v>
      </c>
      <c r="G242" s="19">
        <f t="shared" si="79"/>
        <v>56.229686257401838</v>
      </c>
      <c r="H242" s="19">
        <f t="shared" si="79"/>
        <v>58.036221991059712</v>
      </c>
      <c r="I242" s="19">
        <f t="shared" si="79"/>
        <v>65.761937656507286</v>
      </c>
      <c r="J242" s="19">
        <f t="shared" si="79"/>
        <v>78.215932602506371</v>
      </c>
      <c r="K242" s="19">
        <f t="shared" si="79"/>
        <v>63.829247192845344</v>
      </c>
      <c r="L242" s="19">
        <f t="shared" si="79"/>
        <v>62.93607170441674</v>
      </c>
      <c r="M242" s="19">
        <f t="shared" si="79"/>
        <v>63.804016246844547</v>
      </c>
      <c r="N242" s="19">
        <f t="shared" si="79"/>
        <v>54.796568524555909</v>
      </c>
      <c r="O242" s="19">
        <f t="shared" si="79"/>
        <v>48.337446348348934</v>
      </c>
      <c r="P242" s="20">
        <f t="shared" si="79"/>
        <v>37.55878621680354</v>
      </c>
      <c r="S242" s="33" t="s">
        <v>38</v>
      </c>
      <c r="T242" s="18">
        <f t="shared" ref="T242:AG242" si="80">T62+T173</f>
        <v>330.35008991967703</v>
      </c>
      <c r="U242" s="19">
        <f t="shared" si="80"/>
        <v>371.05973238689631</v>
      </c>
      <c r="V242" s="19">
        <f t="shared" si="80"/>
        <v>315.56157699100447</v>
      </c>
      <c r="W242" s="19">
        <f t="shared" si="80"/>
        <v>308.93698290957315</v>
      </c>
      <c r="X242" s="19">
        <f t="shared" si="80"/>
        <v>306.29814045389918</v>
      </c>
      <c r="Y242" s="19">
        <f t="shared" si="80"/>
        <v>316.13882377818311</v>
      </c>
      <c r="Z242" s="19">
        <f t="shared" si="80"/>
        <v>358.22286335773265</v>
      </c>
      <c r="AA242" s="19">
        <f t="shared" si="80"/>
        <v>426.06310482234926</v>
      </c>
      <c r="AB242" s="19">
        <f t="shared" si="80"/>
        <v>347.69498147728359</v>
      </c>
      <c r="AC242" s="19">
        <f t="shared" si="80"/>
        <v>342.82961569963493</v>
      </c>
      <c r="AD242" s="19">
        <f t="shared" si="80"/>
        <v>347.55754176605058</v>
      </c>
      <c r="AE242" s="19">
        <f t="shared" si="80"/>
        <v>298.49156485586388</v>
      </c>
      <c r="AF242" s="19">
        <f t="shared" si="80"/>
        <v>263.30699878021187</v>
      </c>
      <c r="AG242" s="20">
        <f t="shared" si="80"/>
        <v>204.59275414146748</v>
      </c>
    </row>
    <row r="243" spans="2:33" ht="16.5" thickBot="1" x14ac:dyDescent="0.35">
      <c r="B243" s="34" t="s">
        <v>50</v>
      </c>
      <c r="C243" s="21">
        <f t="shared" ref="C243:P243" si="81">C61+C163</f>
        <v>113.17811627868674</v>
      </c>
      <c r="D243" s="22">
        <f t="shared" si="81"/>
        <v>127.1252614117151</v>
      </c>
      <c r="E243" s="22">
        <f t="shared" si="81"/>
        <v>108.11156389410247</v>
      </c>
      <c r="F243" s="22">
        <f t="shared" si="81"/>
        <v>105.84197444301549</v>
      </c>
      <c r="G243" s="22">
        <f t="shared" si="81"/>
        <v>104.93790561602648</v>
      </c>
      <c r="H243" s="22">
        <f t="shared" si="81"/>
        <v>108.30932895000633</v>
      </c>
      <c r="I243" s="22">
        <f t="shared" si="81"/>
        <v>122.72734326375816</v>
      </c>
      <c r="J243" s="22">
        <f t="shared" si="81"/>
        <v>145.96944602426728</v>
      </c>
      <c r="K243" s="22">
        <f t="shared" si="81"/>
        <v>119.12048533941658</v>
      </c>
      <c r="L243" s="22">
        <f t="shared" si="81"/>
        <v>117.45360843965561</v>
      </c>
      <c r="M243" s="22">
        <f t="shared" si="81"/>
        <v>119.07339842134425</v>
      </c>
      <c r="N243" s="22">
        <f t="shared" si="81"/>
        <v>102.26336866951733</v>
      </c>
      <c r="O243" s="22">
        <f t="shared" si="81"/>
        <v>90.209117642997185</v>
      </c>
      <c r="P243" s="23">
        <f t="shared" si="81"/>
        <v>70.09358624249171</v>
      </c>
      <c r="S243" s="34" t="s">
        <v>37</v>
      </c>
      <c r="T243" s="21">
        <f t="shared" ref="T243:AG243" si="82">T63+T174</f>
        <v>604.28768605606137</v>
      </c>
      <c r="U243" s="22">
        <f t="shared" si="82"/>
        <v>678.75515677074145</v>
      </c>
      <c r="V243" s="22">
        <f t="shared" si="82"/>
        <v>577.23603227854744</v>
      </c>
      <c r="W243" s="22">
        <f t="shared" si="82"/>
        <v>565.11809815144557</v>
      </c>
      <c r="X243" s="22">
        <f t="shared" si="82"/>
        <v>560.29103725434265</v>
      </c>
      <c r="Y243" s="22">
        <f t="shared" si="82"/>
        <v>578.2919518497888</v>
      </c>
      <c r="Z243" s="22">
        <f t="shared" si="82"/>
        <v>655.27351678170999</v>
      </c>
      <c r="AA243" s="22">
        <f t="shared" si="82"/>
        <v>779.36920734472869</v>
      </c>
      <c r="AB243" s="22">
        <f t="shared" si="82"/>
        <v>636.01555507764351</v>
      </c>
      <c r="AC243" s="22">
        <f t="shared" si="82"/>
        <v>627.11566154861021</v>
      </c>
      <c r="AD243" s="22">
        <f t="shared" si="82"/>
        <v>635.76414565591938</v>
      </c>
      <c r="AE243" s="22">
        <f t="shared" si="82"/>
        <v>546.01098210041346</v>
      </c>
      <c r="AF243" s="22">
        <f t="shared" si="82"/>
        <v>481.6501701390423</v>
      </c>
      <c r="AG243" s="23">
        <f t="shared" si="82"/>
        <v>374.24806517850425</v>
      </c>
    </row>
  </sheetData>
  <mergeCells count="47">
    <mergeCell ref="B5:E5"/>
    <mergeCell ref="S5:V5"/>
    <mergeCell ref="C6:E6"/>
    <mergeCell ref="G6:I6"/>
    <mergeCell ref="T6:V6"/>
    <mergeCell ref="X6:Z6"/>
    <mergeCell ref="C27:P27"/>
    <mergeCell ref="T27:AG27"/>
    <mergeCell ref="C46:P46"/>
    <mergeCell ref="T46:AG46"/>
    <mergeCell ref="C209:P209"/>
    <mergeCell ref="S209:S210"/>
    <mergeCell ref="T209:AG209"/>
    <mergeCell ref="B89:E89"/>
    <mergeCell ref="S89:V89"/>
    <mergeCell ref="C90:E90"/>
    <mergeCell ref="G90:I90"/>
    <mergeCell ref="T90:V90"/>
    <mergeCell ref="X90:Z90"/>
    <mergeCell ref="B120:B121"/>
    <mergeCell ref="B148:B149"/>
    <mergeCell ref="S120:S121"/>
    <mergeCell ref="S148:S149"/>
    <mergeCell ref="B228:B229"/>
    <mergeCell ref="C228:P228"/>
    <mergeCell ref="S228:S229"/>
    <mergeCell ref="T228:AG228"/>
    <mergeCell ref="B1:AG1"/>
    <mergeCell ref="B65:B66"/>
    <mergeCell ref="C65:P65"/>
    <mergeCell ref="S65:S66"/>
    <mergeCell ref="T65:AG65"/>
    <mergeCell ref="B46:B47"/>
    <mergeCell ref="C120:P120"/>
    <mergeCell ref="T120:AG120"/>
    <mergeCell ref="C148:P148"/>
    <mergeCell ref="T148:AG148"/>
    <mergeCell ref="B207:AG207"/>
    <mergeCell ref="B209:B210"/>
    <mergeCell ref="B27:B28"/>
    <mergeCell ref="S46:S47"/>
    <mergeCell ref="S27:S28"/>
    <mergeCell ref="B87:AG87"/>
    <mergeCell ref="B176:B177"/>
    <mergeCell ref="C176:P176"/>
    <mergeCell ref="S176:S177"/>
    <mergeCell ref="T176:AG17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2839-F2AF-41E3-B288-7B5C24A3D80E}">
  <dimension ref="B1:AG243"/>
  <sheetViews>
    <sheetView topLeftCell="A115" zoomScale="85" zoomScaleNormal="85" workbookViewId="0">
      <selection activeCell="S122" sqref="S122:S146"/>
    </sheetView>
  </sheetViews>
  <sheetFormatPr baseColWidth="10" defaultRowHeight="15.75" x14ac:dyDescent="0.3"/>
  <cols>
    <col min="2" max="2" width="36.7109375" style="2" customWidth="1"/>
    <col min="3" max="16" width="11.42578125" style="2"/>
    <col min="19" max="19" width="36.7109375" customWidth="1"/>
  </cols>
  <sheetData>
    <row r="1" spans="2:33" ht="33.75" thickBot="1" x14ac:dyDescent="0.3">
      <c r="B1" s="37" t="s">
        <v>16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9"/>
    </row>
    <row r="5" spans="2:33" ht="19.5" x14ac:dyDescent="0.35">
      <c r="B5" s="47" t="s">
        <v>57</v>
      </c>
      <c r="C5" s="47"/>
      <c r="D5" s="47"/>
      <c r="E5" s="47"/>
      <c r="F5" s="1"/>
      <c r="G5" s="1"/>
      <c r="H5" s="1"/>
      <c r="I5" s="1"/>
      <c r="S5" s="47" t="s">
        <v>58</v>
      </c>
      <c r="T5" s="47"/>
      <c r="U5" s="47"/>
      <c r="V5" s="47"/>
      <c r="W5" s="1"/>
      <c r="X5" s="1"/>
      <c r="Y5" s="1"/>
      <c r="Z5" s="1"/>
      <c r="AA5" s="2"/>
      <c r="AB5" s="2"/>
      <c r="AC5" s="2"/>
      <c r="AD5" s="2"/>
      <c r="AE5" s="2"/>
      <c r="AF5" s="2"/>
      <c r="AG5" s="2"/>
    </row>
    <row r="6" spans="2:33" x14ac:dyDescent="0.3">
      <c r="B6" s="26" t="s">
        <v>16</v>
      </c>
      <c r="C6" s="48" t="s">
        <v>1</v>
      </c>
      <c r="D6" s="48"/>
      <c r="E6" s="48"/>
      <c r="F6" s="3"/>
      <c r="G6" s="49"/>
      <c r="H6" s="49"/>
      <c r="I6" s="49"/>
      <c r="S6" s="26" t="s">
        <v>16</v>
      </c>
      <c r="T6" s="48" t="s">
        <v>1</v>
      </c>
      <c r="U6" s="48"/>
      <c r="V6" s="48"/>
      <c r="W6" s="2"/>
      <c r="X6" s="50"/>
      <c r="Y6" s="50"/>
      <c r="Z6" s="50"/>
      <c r="AA6" s="2"/>
      <c r="AB6" s="2"/>
      <c r="AC6" s="2"/>
      <c r="AD6" s="2"/>
      <c r="AE6" s="2"/>
      <c r="AF6" s="2"/>
      <c r="AG6" s="2"/>
    </row>
    <row r="7" spans="2:33" ht="63" x14ac:dyDescent="0.3">
      <c r="B7" s="26" t="s">
        <v>0</v>
      </c>
      <c r="C7" s="4" t="s">
        <v>2</v>
      </c>
      <c r="D7" s="4" t="s">
        <v>3</v>
      </c>
      <c r="E7" s="4" t="s">
        <v>4</v>
      </c>
      <c r="F7" s="5" t="s">
        <v>5</v>
      </c>
      <c r="G7" s="6" t="s">
        <v>6</v>
      </c>
      <c r="H7" s="6"/>
      <c r="I7" s="6"/>
      <c r="S7" s="26" t="s">
        <v>0</v>
      </c>
      <c r="T7" s="4" t="s">
        <v>2</v>
      </c>
      <c r="U7" s="4" t="s">
        <v>3</v>
      </c>
      <c r="V7" s="4" t="s">
        <v>4</v>
      </c>
      <c r="W7" s="5" t="s">
        <v>5</v>
      </c>
      <c r="X7" s="6" t="s">
        <v>6</v>
      </c>
      <c r="Y7" s="7"/>
      <c r="Z7" s="7"/>
      <c r="AA7" s="2"/>
      <c r="AB7" s="2"/>
      <c r="AC7" s="2"/>
      <c r="AD7" s="2"/>
      <c r="AE7" s="2"/>
      <c r="AF7" s="2"/>
      <c r="AG7" s="2"/>
    </row>
    <row r="8" spans="2:33" x14ac:dyDescent="0.3">
      <c r="B8" s="32">
        <v>1</v>
      </c>
      <c r="C8" s="8">
        <f>+'[1]ESC_2B_12 MAYO'!C5*(1+'[1]Ratio conversión AGO-ENE'!E5)</f>
        <v>3444.2417440567333</v>
      </c>
      <c r="D8" s="8">
        <f>+G8+($G$26)*F8</f>
        <v>0</v>
      </c>
      <c r="E8" s="8">
        <f>C8</f>
        <v>3444.2417440567333</v>
      </c>
      <c r="F8" s="2">
        <f>+G8/SUM($G$8:$G$23)</f>
        <v>0</v>
      </c>
      <c r="G8" s="9">
        <f>+'[1]ESC_2B_12 MAYO'!D5*(1+'[1]Ratio conversión AGO-ENE'!G5)</f>
        <v>0</v>
      </c>
      <c r="H8" s="9"/>
      <c r="I8" s="9"/>
      <c r="S8" s="32">
        <v>16</v>
      </c>
      <c r="T8" s="19">
        <f>+'[1]ESC_2B_12 MAYO'!T5*(1+'[1]Ratio conversión AGO-ENE'!E41)</f>
        <v>3903.189444551715</v>
      </c>
      <c r="U8" s="8">
        <f>+X8+($X$26)*W8</f>
        <v>0</v>
      </c>
      <c r="V8" s="19">
        <v>3318.95</v>
      </c>
      <c r="W8" s="2">
        <f>+X8/SUM($X$8:$X$23)</f>
        <v>0</v>
      </c>
      <c r="X8" s="9">
        <f>+'[1]ESC_2B_12 MAYO'!U5*(1+'[1]Ratio conversión AGO-ENE'!G41)</f>
        <v>0</v>
      </c>
      <c r="Y8" s="9"/>
      <c r="Z8" s="9"/>
      <c r="AA8" s="2"/>
      <c r="AB8" s="2"/>
      <c r="AC8" s="2"/>
      <c r="AD8" s="2"/>
      <c r="AE8" s="2"/>
      <c r="AF8" s="2"/>
      <c r="AG8" s="2"/>
    </row>
    <row r="9" spans="2:33" x14ac:dyDescent="0.3">
      <c r="B9" s="32">
        <v>2</v>
      </c>
      <c r="C9" s="8">
        <f>+'[1]ESC_2B_12 MAYO'!C6*(1+'[1]Ratio conversión AGO-ENE'!E6)</f>
        <v>2130.174652800391</v>
      </c>
      <c r="D9" s="8">
        <f t="shared" ref="D9:D23" si="0">+G9+($G$26)*F9</f>
        <v>149.0998874033493</v>
      </c>
      <c r="E9" s="8">
        <f>E8+C9-D9</f>
        <v>5425.3165094537753</v>
      </c>
      <c r="F9" s="2">
        <f t="shared" ref="F9:F23" si="1">+G9/SUM($G$8:$G$23)</f>
        <v>1.6957262635411339E-2</v>
      </c>
      <c r="G9" s="9">
        <f>+'[1]ESC_2B_12 MAYO'!D6*(1+'[1]Ratio conversión AGO-ENE'!G6)</f>
        <v>159.12076374622359</v>
      </c>
      <c r="H9" s="9"/>
      <c r="I9" s="9"/>
      <c r="S9" s="32">
        <v>15</v>
      </c>
      <c r="T9" s="19">
        <f>+'[1]ESC_2B_12 MAYO'!T6*(1+'[1]Ratio conversión AGO-ENE'!E42)</f>
        <v>0</v>
      </c>
      <c r="U9" s="8">
        <f t="shared" ref="U9:U23" si="2">+X9+($X$26)*W9</f>
        <v>19.914294727106892</v>
      </c>
      <c r="V9" s="19">
        <v>3303.95</v>
      </c>
      <c r="W9" s="2">
        <f t="shared" ref="W9:W23" si="3">+X9/SUM($X$8:$X$23)</f>
        <v>2.5111547760781057E-3</v>
      </c>
      <c r="X9" s="9">
        <f>+'[1]ESC_2B_12 MAYO'!U6*(1+'[1]Ratio conversión AGO-ENE'!G42)</f>
        <v>19.206515415939499</v>
      </c>
      <c r="Y9" s="9"/>
      <c r="Z9" s="9"/>
      <c r="AA9" s="2"/>
      <c r="AB9" s="2"/>
      <c r="AC9" s="2"/>
      <c r="AD9" s="2"/>
      <c r="AE9" s="2"/>
      <c r="AF9" s="2"/>
      <c r="AG9" s="2"/>
    </row>
    <row r="10" spans="2:33" x14ac:dyDescent="0.3">
      <c r="B10" s="32">
        <v>3</v>
      </c>
      <c r="C10" s="8">
        <f>+'[1]ESC_2B_12 MAYO'!C7*(1+'[1]Ratio conversión AGO-ENE'!E7)</f>
        <v>1526.7530019120459</v>
      </c>
      <c r="D10" s="8">
        <f t="shared" si="0"/>
        <v>560.21277505548778</v>
      </c>
      <c r="E10" s="8">
        <f t="shared" ref="E10:E23" si="4">E9+C10-D10</f>
        <v>6391.8567363103339</v>
      </c>
      <c r="F10" s="2">
        <f t="shared" si="1"/>
        <v>6.3713496527530736E-2</v>
      </c>
      <c r="G10" s="9">
        <f>+'[1]ESC_2B_12 MAYO'!D7*(1+'[1]Ratio conversión AGO-ENE'!G7)</f>
        <v>597.86419815376826</v>
      </c>
      <c r="H10" s="9"/>
      <c r="I10" s="9"/>
      <c r="S10" s="32">
        <v>14</v>
      </c>
      <c r="T10" s="19">
        <f>+'[1]ESC_2B_12 MAYO'!T7*(1+'[1]Ratio conversión AGO-ENE'!E43)</f>
        <v>498.39287767622386</v>
      </c>
      <c r="U10" s="8">
        <f t="shared" si="2"/>
        <v>248.99159925733682</v>
      </c>
      <c r="V10" s="19">
        <v>3712.58</v>
      </c>
      <c r="W10" s="2">
        <f t="shared" si="3"/>
        <v>3.1397368184337554E-2</v>
      </c>
      <c r="X10" s="9">
        <f>+'[1]ESC_2B_12 MAYO'!U7*(1+'[1]Ratio conversión AGO-ENE'!G43)</f>
        <v>240.14212178279973</v>
      </c>
      <c r="Y10" s="9"/>
      <c r="Z10" s="9"/>
      <c r="AA10" s="2"/>
      <c r="AB10" s="2"/>
      <c r="AC10" s="2"/>
      <c r="AD10" s="2"/>
      <c r="AE10" s="2"/>
      <c r="AF10" s="2"/>
      <c r="AG10" s="2"/>
    </row>
    <row r="11" spans="2:33" x14ac:dyDescent="0.3">
      <c r="B11" s="32">
        <v>4</v>
      </c>
      <c r="C11" s="8">
        <f>+'[1]ESC_2B_12 MAYO'!C8*(1+'[1]Ratio conversión AGO-ENE'!E8)</f>
        <v>266.22563973394392</v>
      </c>
      <c r="D11" s="8">
        <f t="shared" si="0"/>
        <v>357.90067797707775</v>
      </c>
      <c r="E11" s="8">
        <f t="shared" si="4"/>
        <v>6300.1816980672002</v>
      </c>
      <c r="F11" s="2">
        <f t="shared" si="1"/>
        <v>4.070436201893976E-2</v>
      </c>
      <c r="G11" s="9">
        <f>+'[1]ESC_2B_12 MAYO'!D8*(1+'[1]Ratio conversión AGO-ENE'!G8)</f>
        <v>381.95487747715464</v>
      </c>
      <c r="H11" s="9"/>
      <c r="I11" s="9"/>
      <c r="S11" s="32">
        <v>13</v>
      </c>
      <c r="T11" s="19">
        <f>+'[1]ESC_2B_12 MAYO'!T8*(1+'[1]Ratio conversión AGO-ENE'!E44)</f>
        <v>393.28141791783531</v>
      </c>
      <c r="U11" s="8">
        <f t="shared" si="2"/>
        <v>440.01150224454591</v>
      </c>
      <c r="V11" s="19">
        <v>3516.86</v>
      </c>
      <c r="W11" s="2">
        <f t="shared" si="3"/>
        <v>5.5484615475067674E-2</v>
      </c>
      <c r="X11" s="9">
        <f>+'[1]ESC_2B_12 MAYO'!U8*(1+'[1]Ratio conversión AGO-ENE'!G44)</f>
        <v>424.37293496249896</v>
      </c>
      <c r="Y11" s="9"/>
      <c r="Z11" s="9"/>
      <c r="AA11" s="2"/>
      <c r="AB11" s="2"/>
      <c r="AC11" s="2"/>
      <c r="AD11" s="2"/>
      <c r="AE11" s="2"/>
      <c r="AF11" s="2"/>
      <c r="AG11" s="2"/>
    </row>
    <row r="12" spans="2:33" x14ac:dyDescent="0.3">
      <c r="B12" s="32">
        <v>5</v>
      </c>
      <c r="C12" s="8">
        <f>+'[1]ESC_2B_12 MAYO'!C9*(1+'[1]Ratio conversión AGO-ENE'!E9)</f>
        <v>72.695656865052342</v>
      </c>
      <c r="D12" s="8">
        <f t="shared" si="0"/>
        <v>257.85500184338082</v>
      </c>
      <c r="E12" s="8">
        <f t="shared" si="4"/>
        <v>6115.0223530888716</v>
      </c>
      <c r="F12" s="2">
        <f t="shared" si="1"/>
        <v>2.9326078404633731E-2</v>
      </c>
      <c r="G12" s="9">
        <f>+'[1]ESC_2B_12 MAYO'!D9*(1+'[1]Ratio conversión AGO-ENE'!G9)</f>
        <v>275.18521672727275</v>
      </c>
      <c r="H12" s="9"/>
      <c r="I12" s="9"/>
      <c r="S12" s="32">
        <v>12</v>
      </c>
      <c r="T12" s="19">
        <f>+'[1]ESC_2B_12 MAYO'!T9*(1+'[1]Ratio conversión AGO-ENE'!E45)</f>
        <v>177.70686985440838</v>
      </c>
      <c r="U12" s="8">
        <f t="shared" si="2"/>
        <v>31.820436415754976</v>
      </c>
      <c r="V12" s="19">
        <v>3667.1</v>
      </c>
      <c r="W12" s="2">
        <f t="shared" si="3"/>
        <v>4.0124966501347628E-3</v>
      </c>
      <c r="X12" s="9">
        <f>+'[1]ESC_2B_12 MAYO'!U9*(1+'[1]Ratio conversión AGO-ENE'!G45)</f>
        <v>30.689497716894973</v>
      </c>
      <c r="Y12" s="9"/>
      <c r="Z12" s="9"/>
      <c r="AA12" s="2"/>
      <c r="AB12" s="2"/>
      <c r="AC12" s="2"/>
      <c r="AD12" s="2"/>
      <c r="AE12" s="2"/>
      <c r="AF12" s="2"/>
      <c r="AG12" s="2"/>
    </row>
    <row r="13" spans="2:33" x14ac:dyDescent="0.3">
      <c r="B13" s="32">
        <v>6</v>
      </c>
      <c r="C13" s="8">
        <f>+'[1]ESC_2B_12 MAYO'!C10*(1+'[1]Ratio conversión AGO-ENE'!E10)</f>
        <v>89.556391996370252</v>
      </c>
      <c r="D13" s="8">
        <f t="shared" si="0"/>
        <v>346.9000141492769</v>
      </c>
      <c r="E13" s="8">
        <f t="shared" si="4"/>
        <v>5857.6787309359652</v>
      </c>
      <c r="F13" s="2">
        <f t="shared" si="1"/>
        <v>3.9453246750239042E-2</v>
      </c>
      <c r="G13" s="9">
        <f>+'[1]ESC_2B_12 MAYO'!D10*(1+'[1]Ratio conversión AGO-ENE'!G10)</f>
        <v>370.21486841021414</v>
      </c>
      <c r="H13" s="9"/>
      <c r="I13" s="9"/>
      <c r="S13" s="32">
        <v>11</v>
      </c>
      <c r="T13" s="19">
        <f>+'[1]ESC_2B_12 MAYO'!T10*(1+'[1]Ratio conversión AGO-ENE'!E46)</f>
        <v>194.43873501577286</v>
      </c>
      <c r="U13" s="8">
        <f t="shared" si="2"/>
        <v>54.12042580835309</v>
      </c>
      <c r="V13" s="19">
        <v>3854.4</v>
      </c>
      <c r="W13" s="2">
        <f t="shared" si="3"/>
        <v>6.8244829964797154E-3</v>
      </c>
      <c r="X13" s="9">
        <f>+'[1]ESC_2B_12 MAYO'!U10*(1+'[1]Ratio conversión AGO-ENE'!G46)</f>
        <v>52.196917181829562</v>
      </c>
      <c r="Y13" s="9"/>
      <c r="Z13" s="9"/>
      <c r="AA13" s="2"/>
      <c r="AB13" s="2"/>
      <c r="AC13" s="2"/>
      <c r="AD13" s="2"/>
      <c r="AE13" s="2"/>
      <c r="AF13" s="2"/>
      <c r="AG13" s="2"/>
    </row>
    <row r="14" spans="2:33" x14ac:dyDescent="0.3">
      <c r="B14" s="32">
        <v>7</v>
      </c>
      <c r="C14" s="8">
        <f>+'[1]ESC_2B_12 MAYO'!C11*(1+'[1]Ratio conversión AGO-ENE'!E11)</f>
        <v>23.230446624000002</v>
      </c>
      <c r="D14" s="8">
        <f t="shared" si="0"/>
        <v>198.80059089927011</v>
      </c>
      <c r="E14" s="8">
        <f t="shared" si="4"/>
        <v>5682.1085866606954</v>
      </c>
      <c r="F14" s="2">
        <f t="shared" si="1"/>
        <v>2.2609767791670121E-2</v>
      </c>
      <c r="G14" s="9">
        <f>+'[1]ESC_2B_12 MAYO'!D11*(1+'[1]Ratio conversión AGO-ENE'!G11)</f>
        <v>212.16180916030532</v>
      </c>
      <c r="H14" s="9"/>
      <c r="I14" s="9"/>
      <c r="S14" s="32">
        <v>10</v>
      </c>
      <c r="T14" s="19">
        <f>+'[1]ESC_2B_12 MAYO'!T11*(1+'[1]Ratio conversión AGO-ENE'!E47)</f>
        <v>268.48275390076776</v>
      </c>
      <c r="U14" s="8">
        <f t="shared" si="2"/>
        <v>31.439876108475911</v>
      </c>
      <c r="V14" s="19">
        <v>4160.41</v>
      </c>
      <c r="W14" s="2">
        <f t="shared" si="3"/>
        <v>3.9645087175313167E-3</v>
      </c>
      <c r="X14" s="9">
        <f>+'[1]ESC_2B_12 MAYO'!U11*(1+'[1]Ratio conversión AGO-ENE'!G47)</f>
        <v>30.322463005969418</v>
      </c>
      <c r="Y14" s="9"/>
      <c r="Z14" s="9"/>
      <c r="AA14" s="2"/>
      <c r="AB14" s="2"/>
      <c r="AC14" s="2"/>
      <c r="AD14" s="2"/>
      <c r="AE14" s="2"/>
      <c r="AF14" s="2"/>
      <c r="AG14" s="2"/>
    </row>
    <row r="15" spans="2:33" x14ac:dyDescent="0.3">
      <c r="B15" s="32">
        <v>8</v>
      </c>
      <c r="C15" s="8">
        <f>+'[1]ESC_2B_12 MAYO'!C12*(1+'[1]Ratio conversión AGO-ENE'!E12)</f>
        <v>76.180970782953423</v>
      </c>
      <c r="D15" s="8">
        <f t="shared" si="0"/>
        <v>124.08887526079646</v>
      </c>
      <c r="E15" s="8">
        <f t="shared" si="4"/>
        <v>5634.2006821828527</v>
      </c>
      <c r="F15" s="2">
        <f t="shared" si="1"/>
        <v>1.4112738007895064E-2</v>
      </c>
      <c r="G15" s="9">
        <f>+'[1]ESC_2B_12 MAYO'!D12*(1+'[1]Ratio conversión AGO-ENE'!G12)</f>
        <v>132.42878279641315</v>
      </c>
      <c r="H15" s="9"/>
      <c r="I15" s="9"/>
      <c r="S15" s="32">
        <v>9</v>
      </c>
      <c r="T15" s="19">
        <f>+'[1]ESC_2B_12 MAYO'!T12*(1+'[1]Ratio conversión AGO-ENE'!E48)</f>
        <v>401.24854981310438</v>
      </c>
      <c r="U15" s="8">
        <f t="shared" si="2"/>
        <v>16.896669564376189</v>
      </c>
      <c r="V15" s="19">
        <v>4669.84</v>
      </c>
      <c r="W15" s="2">
        <f t="shared" si="3"/>
        <v>2.1306379692493885E-3</v>
      </c>
      <c r="X15" s="9">
        <f>+'[1]ESC_2B_12 MAYO'!U12*(1+'[1]Ratio conversión AGO-ENE'!G48)</f>
        <v>16.296140481665631</v>
      </c>
      <c r="Y15" s="9"/>
      <c r="Z15" s="9"/>
      <c r="AA15" s="2"/>
      <c r="AB15" s="2"/>
      <c r="AC15" s="2"/>
      <c r="AD15" s="2"/>
      <c r="AE15" s="2"/>
      <c r="AF15" s="2"/>
      <c r="AG15" s="2"/>
    </row>
    <row r="16" spans="2:33" x14ac:dyDescent="0.3">
      <c r="B16" s="32">
        <v>9</v>
      </c>
      <c r="C16" s="8">
        <f>+'[1]ESC_2B_12 MAYO'!C13*(1+'[1]Ratio conversión AGO-ENE'!E13)</f>
        <v>29.857584436687159</v>
      </c>
      <c r="D16" s="8">
        <f t="shared" si="0"/>
        <v>437.10448941589078</v>
      </c>
      <c r="E16" s="8">
        <f t="shared" si="4"/>
        <v>5226.9537772036492</v>
      </c>
      <c r="F16" s="2">
        <f t="shared" si="1"/>
        <v>4.971228184828351E-2</v>
      </c>
      <c r="G16" s="9">
        <f>+'[1]ESC_2B_12 MAYO'!D13*(1+'[1]Ratio conversión AGO-ENE'!G13)</f>
        <v>466.48190957116213</v>
      </c>
      <c r="H16" s="9"/>
      <c r="I16" s="9"/>
      <c r="S16" s="32">
        <v>8</v>
      </c>
      <c r="T16" s="19">
        <f>+'[1]ESC_2B_12 MAYO'!T13*(1+'[1]Ratio conversión AGO-ENE'!E49)</f>
        <v>139.86697918731417</v>
      </c>
      <c r="U16" s="8">
        <f t="shared" si="2"/>
        <v>69.861150576390216</v>
      </c>
      <c r="V16" s="19">
        <v>4737.7299999999996</v>
      </c>
      <c r="W16" s="2">
        <f t="shared" si="3"/>
        <v>8.809358520410952E-3</v>
      </c>
      <c r="X16" s="9">
        <f>+'[1]ESC_2B_12 MAYO'!U13*(1+'[1]Ratio conversión AGO-ENE'!G49)</f>
        <v>67.378196612421121</v>
      </c>
      <c r="Y16" s="9"/>
      <c r="Z16" s="9"/>
      <c r="AA16" s="2"/>
      <c r="AB16" s="2"/>
      <c r="AC16" s="2"/>
      <c r="AD16" s="2"/>
      <c r="AE16" s="2"/>
      <c r="AF16" s="2"/>
      <c r="AG16" s="2"/>
    </row>
    <row r="17" spans="2:33" x14ac:dyDescent="0.3">
      <c r="B17" s="32">
        <v>10</v>
      </c>
      <c r="C17" s="8">
        <f>+'[1]ESC_2B_12 MAYO'!C14*(1+'[1]Ratio conversión AGO-ENE'!E14)</f>
        <v>53.070219937257484</v>
      </c>
      <c r="D17" s="8">
        <f t="shared" si="0"/>
        <v>230.32749714890181</v>
      </c>
      <c r="E17" s="8">
        <f t="shared" si="4"/>
        <v>5049.6964999920046</v>
      </c>
      <c r="F17" s="2">
        <f t="shared" si="1"/>
        <v>2.6195350843860855E-2</v>
      </c>
      <c r="G17" s="9">
        <f>+'[1]ESC_2B_12 MAYO'!D14*(1+'[1]Ratio conversión AGO-ENE'!G14)</f>
        <v>245.80761190612481</v>
      </c>
      <c r="H17" s="9"/>
      <c r="I17" s="9"/>
      <c r="S17" s="32">
        <v>7</v>
      </c>
      <c r="T17" s="19">
        <f>+'[1]ESC_2B_12 MAYO'!T14*(1+'[1]Ratio conversión AGO-ENE'!E50)</f>
        <v>191.14603199999999</v>
      </c>
      <c r="U17" s="8">
        <f t="shared" si="2"/>
        <v>19.984038652224889</v>
      </c>
      <c r="V17" s="19">
        <v>4907.07</v>
      </c>
      <c r="W17" s="2">
        <f t="shared" si="3"/>
        <v>2.519949352690658E-3</v>
      </c>
      <c r="X17" s="9">
        <f>+'[1]ESC_2B_12 MAYO'!U14*(1+'[1]Ratio conversión AGO-ENE'!G50)</f>
        <v>19.27378055343511</v>
      </c>
      <c r="Y17" s="9"/>
      <c r="Z17" s="9"/>
      <c r="AA17" s="2"/>
      <c r="AB17" s="2"/>
      <c r="AC17" s="2"/>
      <c r="AD17" s="2"/>
      <c r="AE17" s="2"/>
      <c r="AF17" s="2"/>
      <c r="AG17" s="2"/>
    </row>
    <row r="18" spans="2:33" x14ac:dyDescent="0.3">
      <c r="B18" s="32">
        <v>11</v>
      </c>
      <c r="C18" s="8">
        <f>+'[1]ESC_2B_12 MAYO'!C15*(1+'[1]Ratio conversión AGO-ENE'!E15)</f>
        <v>51.688043369085172</v>
      </c>
      <c r="D18" s="8">
        <f t="shared" si="0"/>
        <v>206.06033892565915</v>
      </c>
      <c r="E18" s="8">
        <f t="shared" si="4"/>
        <v>4895.3242044354301</v>
      </c>
      <c r="F18" s="2">
        <f t="shared" si="1"/>
        <v>2.3435425383331203E-2</v>
      </c>
      <c r="G18" s="9">
        <f>+'[1]ESC_2B_12 MAYO'!D15*(1+'[1]Ratio conversión AGO-ENE'!G15)</f>
        <v>219.90947866349646</v>
      </c>
      <c r="H18" s="9"/>
      <c r="I18" s="9"/>
      <c r="S18" s="32">
        <v>6</v>
      </c>
      <c r="T18" s="19">
        <f>+'[1]ESC_2B_12 MAYO'!T15*(1+'[1]Ratio conversión AGO-ENE'!E51)</f>
        <v>465.33109679370841</v>
      </c>
      <c r="U18" s="8">
        <f t="shared" si="2"/>
        <v>87.620715042890524</v>
      </c>
      <c r="V18" s="19">
        <v>5178.45</v>
      </c>
      <c r="W18" s="2">
        <f t="shared" si="3"/>
        <v>1.1048805899404235E-2</v>
      </c>
      <c r="X18" s="9">
        <f>+'[1]ESC_2B_12 MAYO'!U15*(1+'[1]Ratio conversión AGO-ENE'!G51)</f>
        <v>84.506563616144973</v>
      </c>
      <c r="Y18" s="9"/>
      <c r="Z18" s="9"/>
      <c r="AA18" s="2"/>
      <c r="AB18" s="2"/>
      <c r="AC18" s="2"/>
      <c r="AD18" s="2"/>
      <c r="AE18" s="2"/>
      <c r="AF18" s="2"/>
      <c r="AG18" s="2"/>
    </row>
    <row r="19" spans="2:33" x14ac:dyDescent="0.3">
      <c r="B19" s="32">
        <v>12</v>
      </c>
      <c r="C19" s="8">
        <f>+'[1]ESC_2B_12 MAYO'!C16*(1+'[1]Ratio conversión AGO-ENE'!E16)</f>
        <v>86.523686349863269</v>
      </c>
      <c r="D19" s="8">
        <f t="shared" si="0"/>
        <v>187.79779592372986</v>
      </c>
      <c r="E19" s="8">
        <f t="shared" si="4"/>
        <v>4794.0500948615636</v>
      </c>
      <c r="F19" s="2">
        <f t="shared" si="1"/>
        <v>2.1358410145643967E-2</v>
      </c>
      <c r="G19" s="9">
        <f>+'[1]ESC_2B_12 MAYO'!D16*(1+'[1]Ratio conversión AGO-ENE'!G16)</f>
        <v>200.41952571300243</v>
      </c>
      <c r="H19" s="9"/>
      <c r="I19" s="9"/>
      <c r="S19" s="32">
        <v>5</v>
      </c>
      <c r="T19" s="19">
        <f>+'[1]ESC_2B_12 MAYO'!T16*(1+'[1]Ratio conversión AGO-ENE'!E52)</f>
        <v>424.11842459899674</v>
      </c>
      <c r="U19" s="8">
        <f t="shared" si="2"/>
        <v>161.10975952677273</v>
      </c>
      <c r="V19" s="19">
        <v>5438.21</v>
      </c>
      <c r="W19" s="2">
        <f t="shared" si="3"/>
        <v>2.031563495732323E-2</v>
      </c>
      <c r="X19" s="9">
        <f>+'[1]ESC_2B_12 MAYO'!U16*(1+'[1]Ratio conversión AGO-ENE'!G52)</f>
        <v>155.38371418181819</v>
      </c>
      <c r="Y19" s="9"/>
      <c r="Z19" s="9"/>
      <c r="AA19" s="2"/>
      <c r="AB19" s="2"/>
      <c r="AC19" s="2"/>
      <c r="AD19" s="2"/>
      <c r="AE19" s="2"/>
      <c r="AF19" s="2"/>
      <c r="AG19" s="2"/>
    </row>
    <row r="20" spans="2:33" x14ac:dyDescent="0.3">
      <c r="B20" s="32">
        <v>13</v>
      </c>
      <c r="C20" s="8">
        <f>+'[1]ESC_2B_12 MAYO'!C17*(1+'[1]Ratio conversión AGO-ENE'!E17)</f>
        <v>607.66363636363633</v>
      </c>
      <c r="D20" s="8">
        <f t="shared" si="0"/>
        <v>496.73605445782482</v>
      </c>
      <c r="E20" s="8">
        <f t="shared" si="4"/>
        <v>4904.9776767673748</v>
      </c>
      <c r="F20" s="2">
        <f t="shared" si="1"/>
        <v>5.6494232709461516E-2</v>
      </c>
      <c r="G20" s="9">
        <f>+'[1]ESC_2B_12 MAYO'!D17*(1+'[1]Ratio conversión AGO-ENE'!G17)</f>
        <v>530.12126127091403</v>
      </c>
      <c r="H20" s="9"/>
      <c r="I20" s="9"/>
      <c r="S20" s="32">
        <v>4</v>
      </c>
      <c r="T20" s="19">
        <f>+'[1]ESC_2B_12 MAYO'!T17*(1+'[1]Ratio conversión AGO-ENE'!E53)</f>
        <v>389.47476145821969</v>
      </c>
      <c r="U20" s="8">
        <f t="shared" si="2"/>
        <v>328.26331913349077</v>
      </c>
      <c r="V20" s="19">
        <v>5506.27</v>
      </c>
      <c r="W20" s="2">
        <f t="shared" si="3"/>
        <v>4.1393381636120448E-2</v>
      </c>
      <c r="X20" s="9">
        <f>+'[1]ESC_2B_12 MAYO'!U17*(1+'[1]Ratio conversión AGO-ENE'!G53)</f>
        <v>316.59642411754169</v>
      </c>
      <c r="Y20" s="9"/>
      <c r="Z20" s="9"/>
      <c r="AA20" s="2"/>
      <c r="AB20" s="2"/>
      <c r="AC20" s="2"/>
      <c r="AD20" s="2"/>
      <c r="AE20" s="2"/>
      <c r="AF20" s="2"/>
      <c r="AG20" s="2"/>
    </row>
    <row r="21" spans="2:33" x14ac:dyDescent="0.3">
      <c r="B21" s="32">
        <v>14</v>
      </c>
      <c r="C21" s="8">
        <f>+'[1]ESC_2B_12 MAYO'!C18*(1+'[1]Ratio conversión AGO-ENE'!E18)</f>
        <v>334.82442093401778</v>
      </c>
      <c r="D21" s="8">
        <f t="shared" si="0"/>
        <v>1411.2497888533899</v>
      </c>
      <c r="E21" s="8">
        <f t="shared" si="4"/>
        <v>3828.5523088480031</v>
      </c>
      <c r="F21" s="2">
        <f t="shared" si="1"/>
        <v>0.16050269205782217</v>
      </c>
      <c r="G21" s="9">
        <f>+'[1]ESC_2B_12 MAYO'!D18*(1+'[1]Ratio conversión AGO-ENE'!G18)</f>
        <v>1506.0986842435657</v>
      </c>
      <c r="H21" s="9"/>
      <c r="I21" s="9"/>
      <c r="S21" s="32">
        <v>3</v>
      </c>
      <c r="T21" s="19">
        <f>+'[1]ESC_2B_12 MAYO'!T18*(1+'[1]Ratio conversión AGO-ENE'!E54)</f>
        <v>483.65551051625238</v>
      </c>
      <c r="U21" s="8">
        <f t="shared" si="2"/>
        <v>849.58609833878415</v>
      </c>
      <c r="V21" s="19">
        <v>5180.74</v>
      </c>
      <c r="W21" s="2">
        <f t="shared" si="3"/>
        <v>0.10713119484111115</v>
      </c>
      <c r="X21" s="9">
        <f>+'[1]ESC_2B_12 MAYO'!U18*(1+'[1]Ratio conversión AGO-ENE'!G54)</f>
        <v>819.39073005184628</v>
      </c>
      <c r="Y21" s="9"/>
      <c r="Z21" s="9"/>
      <c r="AA21" s="2"/>
      <c r="AB21" s="2"/>
      <c r="AC21" s="2"/>
      <c r="AD21" s="2"/>
      <c r="AE21" s="2"/>
      <c r="AF21" s="2"/>
      <c r="AG21" s="2"/>
    </row>
    <row r="22" spans="2:33" x14ac:dyDescent="0.3">
      <c r="B22" s="32">
        <v>15</v>
      </c>
      <c r="C22" s="8">
        <f>+'[1]ESC_2B_12 MAYO'!C19*(1+'[1]Ratio conversión AGO-ENE'!E19)</f>
        <v>0</v>
      </c>
      <c r="D22" s="8">
        <f t="shared" si="0"/>
        <v>0</v>
      </c>
      <c r="E22" s="8">
        <f t="shared" si="4"/>
        <v>3828.5523088480031</v>
      </c>
      <c r="F22" s="2">
        <f t="shared" si="1"/>
        <v>0</v>
      </c>
      <c r="G22" s="9">
        <f>+'[1]ESC_2B_12 MAYO'!D19*(1+'[1]Ratio conversión AGO-ENE'!G19)</f>
        <v>0</v>
      </c>
      <c r="H22" s="9"/>
      <c r="I22" s="9"/>
      <c r="S22" s="32">
        <v>2</v>
      </c>
      <c r="T22" s="19">
        <f>+'[1]ESC_2B_12 MAYO'!T19*(1+'[1]Ratio conversión AGO-ENE'!E55)</f>
        <v>0</v>
      </c>
      <c r="U22" s="8">
        <f t="shared" si="2"/>
        <v>2163.4674474904177</v>
      </c>
      <c r="V22" s="19">
        <v>3196.51</v>
      </c>
      <c r="W22" s="2">
        <f t="shared" si="3"/>
        <v>0.27280913977134535</v>
      </c>
      <c r="X22" s="9">
        <f>+'[1]ESC_2B_12 MAYO'!U19*(1+'[1]Ratio conversión AGO-ENE'!G55)</f>
        <v>2086.5750683878059</v>
      </c>
      <c r="Y22" s="9"/>
      <c r="Z22" s="9"/>
      <c r="AA22" s="2"/>
      <c r="AB22" s="2"/>
      <c r="AC22" s="2"/>
      <c r="AD22" s="2"/>
      <c r="AE22" s="2"/>
      <c r="AF22" s="2"/>
      <c r="AG22" s="2"/>
    </row>
    <row r="23" spans="2:33" x14ac:dyDescent="0.3">
      <c r="B23" s="32">
        <v>16</v>
      </c>
      <c r="C23" s="8">
        <f>+'[1]ESC_2B_12 MAYO'!C20*(1+'[1]Ratio conversión AGO-ENE'!E20)</f>
        <v>0</v>
      </c>
      <c r="D23" s="8">
        <f t="shared" si="0"/>
        <v>3828.5523088480013</v>
      </c>
      <c r="E23" s="8">
        <f t="shared" si="4"/>
        <v>0</v>
      </c>
      <c r="F23" s="2">
        <f t="shared" si="1"/>
        <v>0.43542465487527693</v>
      </c>
      <c r="G23" s="9">
        <f>+'[1]ESC_2B_12 MAYO'!D20*(1+'[1]Ratio conversión AGO-ENE'!G20)</f>
        <v>4085.8660461508625</v>
      </c>
      <c r="H23" s="9"/>
      <c r="I23" s="9"/>
      <c r="S23" s="32">
        <v>1</v>
      </c>
      <c r="T23" s="19">
        <f>+'[1]ESC_2B_12 MAYO'!T20*(1+'[1]Ratio conversión AGO-ENE'!E56)</f>
        <v>0</v>
      </c>
      <c r="U23" s="8">
        <f t="shared" si="2"/>
        <v>3407.246120397398</v>
      </c>
      <c r="V23" s="19">
        <v>0</v>
      </c>
      <c r="W23" s="2">
        <f t="shared" si="3"/>
        <v>0.42964727025271554</v>
      </c>
      <c r="X23" s="9">
        <f>+'[1]ESC_2B_12 MAYO'!U20*(1+'[1]Ratio conversión AGO-ENE'!G56)</f>
        <v>3286.1482685718925</v>
      </c>
      <c r="Y23" s="9"/>
      <c r="Z23" s="9"/>
      <c r="AA23" s="2"/>
      <c r="AB23" s="2"/>
      <c r="AC23" s="2"/>
      <c r="AD23" s="2"/>
      <c r="AE23" s="2"/>
      <c r="AF23" s="2"/>
      <c r="AG23" s="2"/>
    </row>
    <row r="24" spans="2:33" ht="7.15" customHeight="1" x14ac:dyDescent="0.3"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2:33" x14ac:dyDescent="0.3">
      <c r="C25" s="10">
        <f>SUM(C8:C23)</f>
        <v>8792.6860961620368</v>
      </c>
      <c r="D25" s="10">
        <f>SUM(D8:D23)</f>
        <v>8792.6860961620368</v>
      </c>
      <c r="G25" s="10">
        <f>SUM(G8:G23)</f>
        <v>9383.6350339904802</v>
      </c>
      <c r="S25" s="2"/>
      <c r="T25" s="10">
        <f>SUM(T8:T23)</f>
        <v>7930.3334532843182</v>
      </c>
      <c r="U25" s="10">
        <f>SUM(U8:U23)</f>
        <v>7930.3334532843182</v>
      </c>
      <c r="V25" s="2"/>
      <c r="W25" s="2"/>
      <c r="X25" s="10">
        <f>SUM(X8:X23)</f>
        <v>7648.4793366405029</v>
      </c>
      <c r="Y25" s="2"/>
      <c r="Z25" s="2"/>
      <c r="AA25" s="2"/>
      <c r="AB25" s="2"/>
      <c r="AC25" s="2"/>
      <c r="AD25" s="2"/>
      <c r="AE25" s="2"/>
      <c r="AF25" s="2"/>
      <c r="AG25" s="2"/>
    </row>
    <row r="26" spans="2:33" ht="16.5" thickBot="1" x14ac:dyDescent="0.35">
      <c r="G26" s="11">
        <f>+C25-G25</f>
        <v>-590.94893782844338</v>
      </c>
      <c r="S26" s="2"/>
      <c r="T26" s="2"/>
      <c r="U26" s="2"/>
      <c r="V26" s="2"/>
      <c r="W26" s="2"/>
      <c r="X26" s="11">
        <f>+T25-X25</f>
        <v>281.85411664381536</v>
      </c>
      <c r="Y26" s="2"/>
      <c r="Z26" s="2"/>
      <c r="AA26" s="2"/>
      <c r="AB26" s="2"/>
      <c r="AC26" s="2"/>
      <c r="AD26" s="2"/>
      <c r="AE26" s="2"/>
      <c r="AF26" s="2"/>
      <c r="AG26" s="2"/>
    </row>
    <row r="27" spans="2:33" ht="24" customHeight="1" thickBot="1" x14ac:dyDescent="0.3">
      <c r="B27" s="43" t="s">
        <v>23</v>
      </c>
      <c r="C27" s="40" t="s">
        <v>14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  <c r="S27" s="43" t="s">
        <v>24</v>
      </c>
      <c r="T27" s="40" t="s">
        <v>14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</row>
    <row r="28" spans="2:33" ht="22.9" customHeight="1" thickBot="1" x14ac:dyDescent="0.3">
      <c r="B28" s="44"/>
      <c r="C28" s="12">
        <v>0.29166666666666669</v>
      </c>
      <c r="D28" s="13">
        <v>0.33333333333333331</v>
      </c>
      <c r="E28" s="13">
        <v>0.375</v>
      </c>
      <c r="F28" s="13">
        <v>0.41666666666666702</v>
      </c>
      <c r="G28" s="13">
        <v>0.45833333333333398</v>
      </c>
      <c r="H28" s="13">
        <v>0.5</v>
      </c>
      <c r="I28" s="13">
        <v>0.54166666666666696</v>
      </c>
      <c r="J28" s="13">
        <v>0.58333333333333304</v>
      </c>
      <c r="K28" s="13">
        <v>0.625</v>
      </c>
      <c r="L28" s="13">
        <v>0.66666666666666696</v>
      </c>
      <c r="M28" s="13">
        <v>0.70833333333333304</v>
      </c>
      <c r="N28" s="13">
        <v>0.75</v>
      </c>
      <c r="O28" s="13">
        <v>0.79166666666666696</v>
      </c>
      <c r="P28" s="14">
        <v>0.83333333333333304</v>
      </c>
      <c r="S28" s="44"/>
      <c r="T28" s="12">
        <v>0.29166666666666669</v>
      </c>
      <c r="U28" s="13">
        <v>0.33333333333333331</v>
      </c>
      <c r="V28" s="13">
        <v>0.375</v>
      </c>
      <c r="W28" s="13">
        <v>0.41666666666666702</v>
      </c>
      <c r="X28" s="13">
        <v>0.45833333333333398</v>
      </c>
      <c r="Y28" s="13">
        <v>0.5</v>
      </c>
      <c r="Z28" s="13">
        <v>0.54166666666666696</v>
      </c>
      <c r="AA28" s="13">
        <v>0.58333333333333304</v>
      </c>
      <c r="AB28" s="13">
        <v>0.625</v>
      </c>
      <c r="AC28" s="13">
        <v>0.66666666666666696</v>
      </c>
      <c r="AD28" s="13">
        <v>0.70833333333333304</v>
      </c>
      <c r="AE28" s="13">
        <v>0.75</v>
      </c>
      <c r="AF28" s="13">
        <v>0.79166666666666696</v>
      </c>
      <c r="AG28" s="14">
        <v>0.83333333333333304</v>
      </c>
    </row>
    <row r="29" spans="2:33" x14ac:dyDescent="0.3">
      <c r="B29" s="33" t="s">
        <v>37</v>
      </c>
      <c r="C29" s="15">
        <f>C8*'[1]%Distribucion'!$D$11/0.9243</f>
        <v>250.77539200913503</v>
      </c>
      <c r="D29" s="16">
        <f>C8*'[1]%Distribucion'!$D$12/0.9243</f>
        <v>281.67889971137572</v>
      </c>
      <c r="E29" s="16">
        <f>C8*'[1]%Distribucion'!$D$13/0.9243</f>
        <v>239.54913465342568</v>
      </c>
      <c r="F29" s="16">
        <f>C8*'[1]%Distribucion'!$D$14/0.9243</f>
        <v>234.52027215765256</v>
      </c>
      <c r="G29" s="16">
        <f>C8*'[1]%Distribucion'!$D$15/0.9243</f>
        <v>232.51707381908733</v>
      </c>
      <c r="H29" s="16">
        <f>C8*'[1]%Distribucion'!$D$16/0.9243</f>
        <v>239.98733428998685</v>
      </c>
      <c r="I29" s="16">
        <f>C8*'[1]%Distribucion'!$D$17/0.9243</f>
        <v>271.93417446023028</v>
      </c>
      <c r="J29" s="16">
        <f>C8*'[1]%Distribucion'!$D$18/0.9243</f>
        <v>323.43306508084481</v>
      </c>
      <c r="K29" s="16">
        <f>C8*'[1]%Distribucion'!$D$19/0.9243</f>
        <v>263.94224775532939</v>
      </c>
      <c r="L29" s="16">
        <f>C8*'[1]%Distribucion'!$D$20/0.9243</f>
        <v>260.24885081859981</v>
      </c>
      <c r="M29" s="16">
        <f>C8*'[1]%Distribucion'!$D$21/0.9243</f>
        <v>263.83791450852914</v>
      </c>
      <c r="N29" s="16">
        <f>C8*'[1]%Distribucion'!$D$22/0.9243</f>
        <v>226.59094540083183</v>
      </c>
      <c r="O29" s="16">
        <f>C8*'[1]%Distribucion'!$D$23/0.9243</f>
        <v>199.88163421996208</v>
      </c>
      <c r="P29" s="17">
        <f>C8*'[1]%Distribucion'!$D$24/0.9243</f>
        <v>155.31047118688568</v>
      </c>
      <c r="S29" s="33" t="s">
        <v>52</v>
      </c>
      <c r="T29" s="15">
        <f>T8*'[1]%Distribucion'!$D$11/0.9243</f>
        <v>284.19139415297997</v>
      </c>
      <c r="U29" s="16">
        <f>T8*'[1]%Distribucion'!$D$12/0.9243</f>
        <v>319.21281658105147</v>
      </c>
      <c r="V29" s="16">
        <f>T8*'[1]%Distribucion'!$D$13/0.9243</f>
        <v>271.46922989484193</v>
      </c>
      <c r="W29" s="16">
        <f>T8*'[1]%Distribucion'!$D$14/0.9243</f>
        <v>265.77026783868712</v>
      </c>
      <c r="X29" s="16">
        <f>T8*'[1]%Distribucion'!$D$15/0.9243</f>
        <v>263.50014187440974</v>
      </c>
      <c r="Y29" s="16">
        <f>T8*'[1]%Distribucion'!$D$16/0.9243</f>
        <v>271.9658199495276</v>
      </c>
      <c r="Z29" s="16">
        <f>T8*'[1]%Distribucion'!$D$17/0.9243</f>
        <v>308.16959965066025</v>
      </c>
      <c r="AA29" s="16">
        <f>T8*'[1]%Distribucion'!$D$18/0.9243</f>
        <v>366.53075464895903</v>
      </c>
      <c r="AB29" s="16">
        <f>T8*'[1]%Distribucion'!$D$19/0.9243</f>
        <v>299.11274293901181</v>
      </c>
      <c r="AC29" s="16">
        <f>T8*'[1]%Distribucion'!$D$20/0.9243</f>
        <v>294.92719819237533</v>
      </c>
      <c r="AD29" s="16">
        <f>T8*'[1]%Distribucion'!$D$21/0.9243</f>
        <v>298.9945072117057</v>
      </c>
      <c r="AE29" s="16">
        <f>T8*'[1]%Distribucion'!$D$22/0.9243</f>
        <v>256.78435256342237</v>
      </c>
      <c r="AF29" s="16">
        <f>T8*'[1]%Distribucion'!$D$23/0.9243</f>
        <v>226.51600637305668</v>
      </c>
      <c r="AG29" s="17">
        <f>T8*'[1]%Distribucion'!$D$24/0.9243</f>
        <v>176.00570366788401</v>
      </c>
    </row>
    <row r="30" spans="2:33" ht="16.5" thickBot="1" x14ac:dyDescent="0.35">
      <c r="B30" s="34" t="s">
        <v>38</v>
      </c>
      <c r="C30" s="18">
        <f>C9*'[1]%Distribucion'!$D$11/0.9243</f>
        <v>155.09810962767946</v>
      </c>
      <c r="D30" s="19">
        <f>C9*'[1]%Distribucion'!$D$12/0.9243</f>
        <v>174.21113179098393</v>
      </c>
      <c r="E30" s="19">
        <f>C9*'[1]%Distribucion'!$D$13/0.9243</f>
        <v>148.1549591051556</v>
      </c>
      <c r="F30" s="19">
        <f>C9*'[1]%Distribucion'!$D$14/0.9243</f>
        <v>145.04473740268674</v>
      </c>
      <c r="G30" s="19">
        <f>C9*'[1]%Distribucion'!$D$15/0.9243</f>
        <v>143.80581091539625</v>
      </c>
      <c r="H30" s="19">
        <f>C9*'[1]%Distribucion'!$D$16/0.9243</f>
        <v>148.42597427425039</v>
      </c>
      <c r="I30" s="19">
        <f>C9*'[1]%Distribucion'!$D$17/0.9243</f>
        <v>168.18427064968537</v>
      </c>
      <c r="J30" s="19">
        <f>C9*'[1]%Distribucion'!$D$18/0.9243</f>
        <v>200.0350057604453</v>
      </c>
      <c r="K30" s="19">
        <f>C9*'[1]%Distribucion'!$D$19/0.9243</f>
        <v>163.24147018476597</v>
      </c>
      <c r="L30" s="19">
        <f>C9*'[1]%Distribucion'!$D$20/0.9243</f>
        <v>160.95719947382412</v>
      </c>
      <c r="M30" s="19">
        <f>C9*'[1]%Distribucion'!$D$21/0.9243</f>
        <v>163.17694276355292</v>
      </c>
      <c r="N30" s="19">
        <f>C9*'[1]%Distribucion'!$D$22/0.9243</f>
        <v>140.1406533904952</v>
      </c>
      <c r="O30" s="19">
        <f>C9*'[1]%Distribucion'!$D$23/0.9243</f>
        <v>123.6216335599552</v>
      </c>
      <c r="P30" s="20">
        <f>C9*'[1]%Distribucion'!$D$24/0.9243</f>
        <v>96.055519217741576</v>
      </c>
      <c r="S30" s="34" t="s">
        <v>51</v>
      </c>
      <c r="T30" s="18">
        <f>T9*'[1]%Distribucion'!$D$11/0.9243</f>
        <v>0</v>
      </c>
      <c r="U30" s="19">
        <f>T9*'[1]%Distribucion'!$D$12/0.9243</f>
        <v>0</v>
      </c>
      <c r="V30" s="19">
        <f>T9*'[1]%Distribucion'!$D$13/0.9243</f>
        <v>0</v>
      </c>
      <c r="W30" s="19">
        <f>T9*'[1]%Distribucion'!$D$14/0.9243</f>
        <v>0</v>
      </c>
      <c r="X30" s="19">
        <f>T9*'[1]%Distribucion'!$D$15/0.9243</f>
        <v>0</v>
      </c>
      <c r="Y30" s="19">
        <f>T9*'[1]%Distribucion'!$D$16/0.9243</f>
        <v>0</v>
      </c>
      <c r="Z30" s="19">
        <f>T9*'[1]%Distribucion'!$D$17/0.9243</f>
        <v>0</v>
      </c>
      <c r="AA30" s="19">
        <f>T9*'[1]%Distribucion'!$D$18/0.9243</f>
        <v>0</v>
      </c>
      <c r="AB30" s="19">
        <f>T9*'[1]%Distribucion'!$D$19/0.9243</f>
        <v>0</v>
      </c>
      <c r="AC30" s="19">
        <f>T9*'[1]%Distribucion'!$D$20/0.9243</f>
        <v>0</v>
      </c>
      <c r="AD30" s="19">
        <f>T9*'[1]%Distribucion'!$D$21/0.9243</f>
        <v>0</v>
      </c>
      <c r="AE30" s="19">
        <f>T9*'[1]%Distribucion'!$D$22/0.9243</f>
        <v>0</v>
      </c>
      <c r="AF30" s="19">
        <f>T9*'[1]%Distribucion'!$D$23/0.9243</f>
        <v>0</v>
      </c>
      <c r="AG30" s="20">
        <f>T9*'[1]%Distribucion'!$D$24/0.9243</f>
        <v>0</v>
      </c>
    </row>
    <row r="31" spans="2:33" x14ac:dyDescent="0.3">
      <c r="B31" s="33" t="s">
        <v>39</v>
      </c>
      <c r="C31" s="18">
        <f>C10*'[1]%Distribucion'!$D$11/0.9243</f>
        <v>111.16295283752602</v>
      </c>
      <c r="D31" s="19">
        <f>C10*'[1]%Distribucion'!$D$12/0.9243</f>
        <v>124.86176571424227</v>
      </c>
      <c r="E31" s="19">
        <f>C10*'[1]%Distribucion'!$D$13/0.9243</f>
        <v>106.18661163045419</v>
      </c>
      <c r="F31" s="19">
        <f>C10*'[1]%Distribucion'!$D$14/0.9243</f>
        <v>103.95743276260234</v>
      </c>
      <c r="G31" s="19">
        <f>C10*'[1]%Distribucion'!$D$15/0.9243</f>
        <v>103.06946109739992</v>
      </c>
      <c r="H31" s="19">
        <f>C10*'[1]%Distribucion'!$D$16/0.9243</f>
        <v>106.38085543221722</v>
      </c>
      <c r="I31" s="19">
        <f>C10*'[1]%Distribucion'!$D$17/0.9243</f>
        <v>120.54215355122641</v>
      </c>
      <c r="J31" s="19">
        <f>C10*'[1]%Distribucion'!$D$18/0.9243</f>
        <v>143.37042511080489</v>
      </c>
      <c r="K31" s="19">
        <f>C10*'[1]%Distribucion'!$D$19/0.9243</f>
        <v>116.99951659526263</v>
      </c>
      <c r="L31" s="19">
        <f>C10*'[1]%Distribucion'!$D$20/0.9243</f>
        <v>115.36231883754573</v>
      </c>
      <c r="M31" s="19">
        <f>C10*'[1]%Distribucion'!$D$21/0.9243</f>
        <v>116.95326807103335</v>
      </c>
      <c r="N31" s="19">
        <f>C10*'[1]%Distribucion'!$D$22/0.9243</f>
        <v>100.44254492117615</v>
      </c>
      <c r="O31" s="19">
        <f>C10*'[1]%Distribucion'!$D$23/0.9243</f>
        <v>88.602922718477416</v>
      </c>
      <c r="P31" s="20">
        <f>C10*'[1]%Distribucion'!$D$24/0.9243</f>
        <v>68.845553167723921</v>
      </c>
      <c r="S31" s="33" t="s">
        <v>50</v>
      </c>
      <c r="T31" s="18">
        <f>T10*'[1]%Distribucion'!$D$11/0.9243</f>
        <v>36.288007219436679</v>
      </c>
      <c r="U31" s="19">
        <f>T10*'[1]%Distribucion'!$D$12/0.9243</f>
        <v>40.759844354732543</v>
      </c>
      <c r="V31" s="19">
        <f>T10*'[1]%Distribucion'!$D$13/0.9243</f>
        <v>34.663531609180644</v>
      </c>
      <c r="W31" s="19">
        <f>T10*'[1]%Distribucion'!$D$14/0.9243</f>
        <v>33.935839003099424</v>
      </c>
      <c r="X31" s="19">
        <f>T10*'[1]%Distribucion'!$D$15/0.9243</f>
        <v>33.64596974922474</v>
      </c>
      <c r="Y31" s="19">
        <f>T10*'[1]%Distribucion'!$D$16/0.9243</f>
        <v>34.726940508465738</v>
      </c>
      <c r="Z31" s="19">
        <f>T10*'[1]%Distribucion'!$D$17/0.9243</f>
        <v>39.349751213487998</v>
      </c>
      <c r="AA31" s="19">
        <f>T10*'[1]%Distribucion'!$D$18/0.9243</f>
        <v>46.801806615182933</v>
      </c>
      <c r="AB31" s="19">
        <f>T10*'[1]%Distribucion'!$D$19/0.9243</f>
        <v>38.193293669383799</v>
      </c>
      <c r="AC31" s="19">
        <f>T10*'[1]%Distribucion'!$D$20/0.9243</f>
        <v>37.658847232552368</v>
      </c>
      <c r="AD31" s="19">
        <f>T10*'[1]%Distribucion'!$D$21/0.9243</f>
        <v>38.17819631241116</v>
      </c>
      <c r="AE31" s="19">
        <f>T10*'[1]%Distribucion'!$D$22/0.9243</f>
        <v>32.78843987317881</v>
      </c>
      <c r="AF31" s="19">
        <f>T10*'[1]%Distribucion'!$D$23/0.9243</f>
        <v>28.923516488183054</v>
      </c>
      <c r="AG31" s="20">
        <f>T10*'[1]%Distribucion'!$D$24/0.9243</f>
        <v>22.473925589471396</v>
      </c>
    </row>
    <row r="32" spans="2:33" ht="16.5" thickBot="1" x14ac:dyDescent="0.35">
      <c r="B32" s="34" t="s">
        <v>40</v>
      </c>
      <c r="C32" s="18">
        <f>C11*'[1]%Distribucion'!$D$11/0.9243</f>
        <v>19.38390047166876</v>
      </c>
      <c r="D32" s="19">
        <f>C11*'[1]%Distribucion'!$D$12/0.9243</f>
        <v>21.772613784910682</v>
      </c>
      <c r="E32" s="19">
        <f>C11*'[1]%Distribucion'!$D$13/0.9243</f>
        <v>18.516157215406668</v>
      </c>
      <c r="F32" s="19">
        <f>C11*'[1]%Distribucion'!$D$14/0.9243</f>
        <v>18.127446946337592</v>
      </c>
      <c r="G32" s="19">
        <f>C11*'[1]%Distribucion'!$D$15/0.9243</f>
        <v>17.972608000982273</v>
      </c>
      <c r="H32" s="19">
        <f>C11*'[1]%Distribucion'!$D$16/0.9243</f>
        <v>18.550028234703142</v>
      </c>
      <c r="I32" s="19">
        <f>C11*'[1]%Distribucion'!$D$17/0.9243</f>
        <v>21.019386831984296</v>
      </c>
      <c r="J32" s="19">
        <f>C11*'[1]%Distribucion'!$D$18/0.9243</f>
        <v>25.000038052160573</v>
      </c>
      <c r="K32" s="19">
        <f>C11*'[1]%Distribucion'!$D$19/0.9243</f>
        <v>20.401643956243813</v>
      </c>
      <c r="L32" s="19">
        <f>C11*'[1]%Distribucion'!$D$20/0.9243</f>
        <v>20.116159650744947</v>
      </c>
      <c r="M32" s="19">
        <f>C11*'[1]%Distribucion'!$D$21/0.9243</f>
        <v>20.393579427839889</v>
      </c>
      <c r="N32" s="19">
        <f>C11*'[1]%Distribucion'!$D$22/0.9243</f>
        <v>17.51454278763946</v>
      </c>
      <c r="O32" s="19">
        <f>C11*'[1]%Distribucion'!$D$23/0.9243</f>
        <v>15.450023516235234</v>
      </c>
      <c r="P32" s="20">
        <f>C11*'[1]%Distribucion'!$D$24/0.9243</f>
        <v>12.004856982079428</v>
      </c>
      <c r="S32" s="34" t="s">
        <v>49</v>
      </c>
      <c r="T32" s="18">
        <f>T11*'[1]%Distribucion'!$D$11/0.9243</f>
        <v>28.634837237670116</v>
      </c>
      <c r="U32" s="19">
        <f>T11*'[1]%Distribucion'!$D$12/0.9243</f>
        <v>32.163560315469205</v>
      </c>
      <c r="V32" s="19">
        <f>T11*'[1]%Distribucion'!$D$13/0.9243</f>
        <v>27.352964843439249</v>
      </c>
      <c r="W32" s="19">
        <f>T11*'[1]%Distribucion'!$D$14/0.9243</f>
        <v>26.778743194722452</v>
      </c>
      <c r="X32" s="19">
        <f>T11*'[1]%Distribucion'!$D$15/0.9243</f>
        <v>26.550007600212854</v>
      </c>
      <c r="Y32" s="19">
        <f>T11*'[1]%Distribucion'!$D$16/0.9243</f>
        <v>27.403000754738226</v>
      </c>
      <c r="Z32" s="19">
        <f>T11*'[1]%Distribucion'!$D$17/0.9243</f>
        <v>31.050856954677727</v>
      </c>
      <c r="AA32" s="19">
        <f>T11*'[1]%Distribucion'!$D$18/0.9243</f>
        <v>36.93126786352861</v>
      </c>
      <c r="AB32" s="19">
        <f>T11*'[1]%Distribucion'!$D$19/0.9243</f>
        <v>30.138297239082146</v>
      </c>
      <c r="AC32" s="19">
        <f>T11*'[1]%Distribucion'!$D$20/0.9243</f>
        <v>29.716565986705085</v>
      </c>
      <c r="AD32" s="19">
        <f>T11*'[1]%Distribucion'!$D$21/0.9243</f>
        <v>30.126383926868108</v>
      </c>
      <c r="AE32" s="19">
        <f>T11*'[1]%Distribucion'!$D$22/0.9243</f>
        <v>25.873331466455298</v>
      </c>
      <c r="AF32" s="19">
        <f>T11*'[1]%Distribucion'!$D$23/0.9243</f>
        <v>22.823523539660677</v>
      </c>
      <c r="AG32" s="20">
        <f>T11*'[1]%Distribucion'!$D$24/0.9243</f>
        <v>17.734156561822157</v>
      </c>
    </row>
    <row r="33" spans="2:33" x14ac:dyDescent="0.3">
      <c r="B33" s="33" t="s">
        <v>41</v>
      </c>
      <c r="C33" s="18">
        <f>C12*'[1]%Distribucion'!$D$11/0.9243</f>
        <v>5.292973955487482</v>
      </c>
      <c r="D33" s="19">
        <f>C12*'[1]%Distribucion'!$D$12/0.9243</f>
        <v>5.9452367636150356</v>
      </c>
      <c r="E33" s="19">
        <f>C12*'[1]%Distribucion'!$D$13/0.9243</f>
        <v>5.0560277091859112</v>
      </c>
      <c r="F33" s="19">
        <f>C12*'[1]%Distribucion'!$D$14/0.9243</f>
        <v>4.9498863609355803</v>
      </c>
      <c r="G33" s="19">
        <f>C12*'[1]%Distribucion'!$D$15/0.9243</f>
        <v>4.9076059898483111</v>
      </c>
      <c r="H33" s="19">
        <f>C12*'[1]%Distribucion'!$D$16/0.9243</f>
        <v>5.0652765403612516</v>
      </c>
      <c r="I33" s="19">
        <f>C12*'[1]%Distribucion'!$D$17/0.9243</f>
        <v>5.7395603750967599</v>
      </c>
      <c r="J33" s="19">
        <f>C12*'[1]%Distribucion'!$D$18/0.9243</f>
        <v>6.8265182484652991</v>
      </c>
      <c r="K33" s="19">
        <f>C12*'[1]%Distribucion'!$D$19/0.9243</f>
        <v>5.5708793112798425</v>
      </c>
      <c r="L33" s="19">
        <f>C12*'[1]%Distribucion'!$D$20/0.9243</f>
        <v>5.4929248770876908</v>
      </c>
      <c r="M33" s="19">
        <f>C12*'[1]%Distribucion'!$D$21/0.9243</f>
        <v>5.5686772086190475</v>
      </c>
      <c r="N33" s="19">
        <f>C12*'[1]%Distribucion'!$D$22/0.9243</f>
        <v>4.7825265587151407</v>
      </c>
      <c r="O33" s="19">
        <f>C12*'[1]%Distribucion'!$D$23/0.9243</f>
        <v>4.2187882775515542</v>
      </c>
      <c r="P33" s="20">
        <f>C12*'[1]%Distribucion'!$D$24/0.9243</f>
        <v>3.2780500208598204</v>
      </c>
      <c r="S33" s="33" t="s">
        <v>48</v>
      </c>
      <c r="T33" s="18">
        <f>T12*'[1]%Distribucion'!$D$11/0.9243</f>
        <v>12.938844965616775</v>
      </c>
      <c r="U33" s="19">
        <f>T12*'[1]%Distribucion'!$D$12/0.9243</f>
        <v>14.533322365689868</v>
      </c>
      <c r="V33" s="19">
        <f>T12*'[1]%Distribucion'!$D$13/0.9243</f>
        <v>12.359622250397784</v>
      </c>
      <c r="W33" s="19">
        <f>T12*'[1]%Distribucion'!$D$14/0.9243</f>
        <v>12.10015631291121</v>
      </c>
      <c r="X33" s="19">
        <f>T12*'[1]%Distribucion'!$D$15/0.9243</f>
        <v>11.99680058677548</v>
      </c>
      <c r="Y33" s="19">
        <f>T12*'[1]%Distribucion'!$D$16/0.9243</f>
        <v>12.382231315489973</v>
      </c>
      <c r="Z33" s="19">
        <f>T12*'[1]%Distribucion'!$D$17/0.9243</f>
        <v>14.030539822925428</v>
      </c>
      <c r="AA33" s="19">
        <f>T12*'[1]%Distribucion'!$D$18/0.9243</f>
        <v>16.687643282331504</v>
      </c>
      <c r="AB33" s="19">
        <f>T12*'[1]%Distribucion'!$D$19/0.9243</f>
        <v>13.618193540529752</v>
      </c>
      <c r="AC33" s="19">
        <f>T12*'[1]%Distribucion'!$D$20/0.9243</f>
        <v>13.427631420467</v>
      </c>
      <c r="AD33" s="19">
        <f>T12*'[1]%Distribucion'!$D$21/0.9243</f>
        <v>13.612810429793516</v>
      </c>
      <c r="AE33" s="19">
        <f>T12*'[1]%Distribucion'!$D$22/0.9243</f>
        <v>11.691039896957276</v>
      </c>
      <c r="AF33" s="19">
        <f>T12*'[1]%Distribucion'!$D$23/0.9243</f>
        <v>10.312963548480869</v>
      </c>
      <c r="AG33" s="20">
        <f>T12*'[1]%Distribucion'!$D$24/0.9243</f>
        <v>8.0132986419608638</v>
      </c>
    </row>
    <row r="34" spans="2:33" ht="16.5" thickBot="1" x14ac:dyDescent="0.35">
      <c r="B34" s="34" t="s">
        <v>42</v>
      </c>
      <c r="C34" s="18">
        <f>C13*'[1]%Distribucion'!$D$11/0.9243</f>
        <v>6.5206048177562472</v>
      </c>
      <c r="D34" s="19">
        <f>C13*'[1]%Distribucion'!$D$12/0.9243</f>
        <v>7.3241508100259249</v>
      </c>
      <c r="E34" s="19">
        <f>C13*'[1]%Distribucion'!$D$13/0.9243</f>
        <v>6.2287022223199955</v>
      </c>
      <c r="F34" s="19">
        <f>C13*'[1]%Distribucion'!$D$14/0.9243</f>
        <v>6.0979428812416749</v>
      </c>
      <c r="G34" s="19">
        <f>C13*'[1]%Distribucion'!$D$15/0.9243</f>
        <v>6.0458561727623445</v>
      </c>
      <c r="H34" s="19">
        <f>C13*'[1]%Distribucion'!$D$16/0.9243</f>
        <v>6.240096189799849</v>
      </c>
      <c r="I34" s="19">
        <f>C13*'[1]%Distribucion'!$D$17/0.9243</f>
        <v>7.0707706760691797</v>
      </c>
      <c r="J34" s="19">
        <f>C13*'[1]%Distribucion'!$D$18/0.9243</f>
        <v>8.4098331398919797</v>
      </c>
      <c r="K34" s="19">
        <f>C13*'[1]%Distribucion'!$D$19/0.9243</f>
        <v>6.8629664120318488</v>
      </c>
      <c r="L34" s="19">
        <f>C13*'[1]%Distribucion'!$D$20/0.9243</f>
        <v>6.766931543273083</v>
      </c>
      <c r="M34" s="19">
        <f>C13*'[1]%Distribucion'!$D$21/0.9243</f>
        <v>6.8602535626318835</v>
      </c>
      <c r="N34" s="19">
        <f>C13*'[1]%Distribucion'!$D$22/0.9243</f>
        <v>5.8917663268443237</v>
      </c>
      <c r="O34" s="19">
        <f>C13*'[1]%Distribucion'!$D$23/0.9243</f>
        <v>5.1972768804532441</v>
      </c>
      <c r="P34" s="20">
        <f>C13*'[1]%Distribucion'!$D$24/0.9243</f>
        <v>4.0383476167881298</v>
      </c>
      <c r="S34" s="34" t="s">
        <v>47</v>
      </c>
      <c r="T34" s="18">
        <f>T13*'[1]%Distribucion'!$D$11/0.9243</f>
        <v>14.157092799737461</v>
      </c>
      <c r="U34" s="19">
        <f>T13*'[1]%Distribucion'!$D$12/0.9243</f>
        <v>15.901697096326838</v>
      </c>
      <c r="V34" s="19">
        <f>T13*'[1]%Distribucion'!$D$13/0.9243</f>
        <v>13.523333777748878</v>
      </c>
      <c r="W34" s="19">
        <f>T13*'[1]%Distribucion'!$D$14/0.9243</f>
        <v>13.239438007675927</v>
      </c>
      <c r="X34" s="19">
        <f>T13*'[1]%Distribucion'!$D$15/0.9243</f>
        <v>13.126350895945624</v>
      </c>
      <c r="Y34" s="19">
        <f>T13*'[1]%Distribucion'!$D$16/0.9243</f>
        <v>13.548071583439881</v>
      </c>
      <c r="Z34" s="19">
        <f>T13*'[1]%Distribucion'!$D$17/0.9243</f>
        <v>15.351575417388796</v>
      </c>
      <c r="AA34" s="19">
        <f>T13*'[1]%Distribucion'!$D$18/0.9243</f>
        <v>18.258856581455369</v>
      </c>
      <c r="AB34" s="19">
        <f>T13*'[1]%Distribucion'!$D$19/0.9243</f>
        <v>14.90040496121477</v>
      </c>
      <c r="AC34" s="19">
        <f>T13*'[1]%Distribucion'!$D$20/0.9243</f>
        <v>14.691900598962025</v>
      </c>
      <c r="AD34" s="19">
        <f>T13*'[1]%Distribucion'!$D$21/0.9243</f>
        <v>14.894515007478818</v>
      </c>
      <c r="AE34" s="19">
        <f>T13*'[1]%Distribucion'!$D$22/0.9243</f>
        <v>12.791801523743473</v>
      </c>
      <c r="AF34" s="19">
        <f>T13*'[1]%Distribucion'!$D$23/0.9243</f>
        <v>11.283973367339417</v>
      </c>
      <c r="AG34" s="20">
        <f>T13*'[1]%Distribucion'!$D$24/0.9243</f>
        <v>8.7677851313401494</v>
      </c>
    </row>
    <row r="35" spans="2:33" x14ac:dyDescent="0.3">
      <c r="B35" s="33" t="s">
        <v>43</v>
      </c>
      <c r="C35" s="18">
        <f>C14*'[1]%Distribucion'!$D$11/0.9243</f>
        <v>1.6914098346126221</v>
      </c>
      <c r="D35" s="19">
        <f>C14*'[1]%Distribucion'!$D$12/0.9243</f>
        <v>1.8998453451019957</v>
      </c>
      <c r="E35" s="19">
        <f>C14*'[1]%Distribucion'!$D$13/0.9243</f>
        <v>1.6156918706401147</v>
      </c>
      <c r="F35" s="19">
        <f>C14*'[1]%Distribucion'!$D$14/0.9243</f>
        <v>1.5817736005334713</v>
      </c>
      <c r="G35" s="19">
        <f>C14*'[1]%Distribucion'!$D$15/0.9243</f>
        <v>1.5682625883748083</v>
      </c>
      <c r="H35" s="19">
        <f>C14*'[1]%Distribucion'!$D$16/0.9243</f>
        <v>1.6186474045498223</v>
      </c>
      <c r="I35" s="19">
        <f>C14*'[1]%Distribucion'!$D$17/0.9243</f>
        <v>1.8341199005384996</v>
      </c>
      <c r="J35" s="19">
        <f>C14*'[1]%Distribucion'!$D$18/0.9243</f>
        <v>2.1814655047841276</v>
      </c>
      <c r="K35" s="19">
        <f>C14*'[1]%Distribucion'!$D$19/0.9243</f>
        <v>1.7802165916138337</v>
      </c>
      <c r="L35" s="19">
        <f>C14*'[1]%Distribucion'!$D$20/0.9243</f>
        <v>1.7553056629462991</v>
      </c>
      <c r="M35" s="19">
        <f>C14*'[1]%Distribucion'!$D$21/0.9243</f>
        <v>1.7795128930639035</v>
      </c>
      <c r="N35" s="19">
        <f>C14*'[1]%Distribucion'!$D$22/0.9243</f>
        <v>1.5282925107387635</v>
      </c>
      <c r="O35" s="19">
        <f>C14*'[1]%Distribucion'!$D$23/0.9243</f>
        <v>1.3481456819565907</v>
      </c>
      <c r="P35" s="20">
        <f>C14*'[1]%Distribucion'!$D$24/0.9243</f>
        <v>1.0475256614263393</v>
      </c>
      <c r="S35" s="33" t="s">
        <v>46</v>
      </c>
      <c r="T35" s="18">
        <f>T14*'[1]%Distribucion'!$D$11/0.9243</f>
        <v>19.548241052863837</v>
      </c>
      <c r="U35" s="19">
        <f>T14*'[1]%Distribucion'!$D$12/0.9243</f>
        <v>21.957206354851795</v>
      </c>
      <c r="V35" s="19">
        <f>T14*'[1]%Distribucion'!$D$13/0.9243</f>
        <v>18.673140895895891</v>
      </c>
      <c r="W35" s="19">
        <f>T14*'[1]%Distribucion'!$D$14/0.9243</f>
        <v>18.28113506349947</v>
      </c>
      <c r="X35" s="19">
        <f>T14*'[1]%Distribucion'!$D$15/0.9243</f>
        <v>18.124983362627866</v>
      </c>
      <c r="Y35" s="19">
        <f>T14*'[1]%Distribucion'!$D$16/0.9243</f>
        <v>18.707299080461553</v>
      </c>
      <c r="Z35" s="19">
        <f>T14*'[1]%Distribucion'!$D$17/0.9243</f>
        <v>21.19759339332014</v>
      </c>
      <c r="AA35" s="19">
        <f>T14*'[1]%Distribucion'!$D$18/0.9243</f>
        <v>25.211993369894277</v>
      </c>
      <c r="AB35" s="19">
        <f>T14*'[1]%Distribucion'!$D$19/0.9243</f>
        <v>20.574613170051141</v>
      </c>
      <c r="AC35" s="19">
        <f>T14*'[1]%Distribucion'!$D$20/0.9243</f>
        <v>20.286708471569128</v>
      </c>
      <c r="AD35" s="19">
        <f>T14*'[1]%Distribucion'!$D$21/0.9243</f>
        <v>20.566480268964078</v>
      </c>
      <c r="AE35" s="19">
        <f>T14*'[1]%Distribucion'!$D$22/0.9243</f>
        <v>17.663034580882709</v>
      </c>
      <c r="AF35" s="19">
        <f>T14*'[1]%Distribucion'!$D$23/0.9243</f>
        <v>15.581011902594664</v>
      </c>
      <c r="AG35" s="20">
        <f>T14*'[1]%Distribucion'!$D$24/0.9243</f>
        <v>12.10663655820149</v>
      </c>
    </row>
    <row r="36" spans="2:33" ht="16.5" thickBot="1" x14ac:dyDescent="0.35">
      <c r="B36" s="34" t="s">
        <v>44</v>
      </c>
      <c r="C36" s="18">
        <f>C15*'[1]%Distribucion'!$D$11/0.9243</f>
        <v>5.546739814270401</v>
      </c>
      <c r="D36" s="19">
        <f>C15*'[1]%Distribucion'!$D$12/0.9243</f>
        <v>6.2302746507602045</v>
      </c>
      <c r="E36" s="19">
        <f>C15*'[1]%Distribucion'!$D$13/0.9243</f>
        <v>5.2984334388271099</v>
      </c>
      <c r="F36" s="19">
        <f>C15*'[1]%Distribucion'!$D$14/0.9243</f>
        <v>5.187203259492847</v>
      </c>
      <c r="G36" s="19">
        <f>C15*'[1]%Distribucion'!$D$15/0.9243</f>
        <v>5.1428958021646762</v>
      </c>
      <c r="H36" s="19">
        <f>C15*'[1]%Distribucion'!$D$16/0.9243</f>
        <v>5.3081256951176465</v>
      </c>
      <c r="I36" s="19">
        <f>C15*'[1]%Distribucion'!$D$17/0.9243</f>
        <v>6.014737332299207</v>
      </c>
      <c r="J36" s="19">
        <f>C15*'[1]%Distribucion'!$D$18/0.9243</f>
        <v>7.1538082144442683</v>
      </c>
      <c r="K36" s="19">
        <f>C15*'[1]%Distribucion'!$D$19/0.9243</f>
        <v>5.8379690390003569</v>
      </c>
      <c r="L36" s="19">
        <f>C15*'[1]%Distribucion'!$D$20/0.9243</f>
        <v>5.7562771645515429</v>
      </c>
      <c r="M36" s="19">
        <f>C15*'[1]%Distribucion'!$D$21/0.9243</f>
        <v>5.8356613589311825</v>
      </c>
      <c r="N36" s="19">
        <f>C15*'[1]%Distribucion'!$D$22/0.9243</f>
        <v>5.0118195742355036</v>
      </c>
      <c r="O36" s="19">
        <f>C15*'[1]%Distribucion'!$D$23/0.9243</f>
        <v>4.4210534765265574</v>
      </c>
      <c r="P36" s="20">
        <f>C15*'[1]%Distribucion'!$D$24/0.9243</f>
        <v>3.4352125509747542</v>
      </c>
      <c r="S36" s="34" t="s">
        <v>45</v>
      </c>
      <c r="T36" s="18">
        <f>T15*'[1]%Distribucion'!$D$11/0.9243</f>
        <v>29.214924459385081</v>
      </c>
      <c r="U36" s="19">
        <f>T15*'[1]%Distribucion'!$D$12/0.9243</f>
        <v>32.815132740658946</v>
      </c>
      <c r="V36" s="19">
        <f>T15*'[1]%Distribucion'!$D$13/0.9243</f>
        <v>27.907083773817668</v>
      </c>
      <c r="W36" s="19">
        <f>T15*'[1]%Distribucion'!$D$14/0.9243</f>
        <v>27.321229489018879</v>
      </c>
      <c r="X36" s="19">
        <f>T15*'[1]%Distribucion'!$D$15/0.9243</f>
        <v>27.087860147356292</v>
      </c>
      <c r="Y36" s="19">
        <f>T15*'[1]%Distribucion'!$D$16/0.9243</f>
        <v>27.958133317306356</v>
      </c>
      <c r="Z36" s="19">
        <f>T15*'[1]%Distribucion'!$D$17/0.9243</f>
        <v>31.679888130696153</v>
      </c>
      <c r="AA36" s="19">
        <f>T15*'[1]%Distribucion'!$D$18/0.9243</f>
        <v>37.679424955938494</v>
      </c>
      <c r="AB36" s="19">
        <f>T15*'[1]%Distribucion'!$D$19/0.9243</f>
        <v>30.748841694688121</v>
      </c>
      <c r="AC36" s="19">
        <f>T15*'[1]%Distribucion'!$D$20/0.9243</f>
        <v>30.318566970997733</v>
      </c>
      <c r="AD36" s="19">
        <f>T15*'[1]%Distribucion'!$D$21/0.9243</f>
        <v>30.736687041476532</v>
      </c>
      <c r="AE36" s="19">
        <f>T15*'[1]%Distribucion'!$D$22/0.9243</f>
        <v>26.397475844937812</v>
      </c>
      <c r="AF36" s="19">
        <f>T15*'[1]%Distribucion'!$D$23/0.9243</f>
        <v>23.285884622769988</v>
      </c>
      <c r="AG36" s="20">
        <f>T15*'[1]%Distribucion'!$D$24/0.9243</f>
        <v>18.093416770777431</v>
      </c>
    </row>
    <row r="37" spans="2:33" x14ac:dyDescent="0.3">
      <c r="B37" s="33" t="s">
        <v>45</v>
      </c>
      <c r="C37" s="18">
        <f>C16*'[1]%Distribucion'!$D$11/0.9243</f>
        <v>2.1739320285738737</v>
      </c>
      <c r="D37" s="19">
        <f>C16*'[1]%Distribucion'!$D$12/0.9243</f>
        <v>2.4418296267031718</v>
      </c>
      <c r="E37" s="19">
        <f>C16*'[1]%Distribucion'!$D$13/0.9243</f>
        <v>2.0766133872547905</v>
      </c>
      <c r="F37" s="19">
        <f>C16*'[1]%Distribucion'!$D$14/0.9243</f>
        <v>2.0330189772958702</v>
      </c>
      <c r="G37" s="19">
        <f>C16*'[1]%Distribucion'!$D$15/0.9243</f>
        <v>2.0156535691794537</v>
      </c>
      <c r="H37" s="19">
        <f>C16*'[1]%Distribucion'!$D$16/0.9243</f>
        <v>2.0804120702802562</v>
      </c>
      <c r="I37" s="19">
        <f>C16*'[1]%Distribucion'!$D$17/0.9243</f>
        <v>2.3573541518035217</v>
      </c>
      <c r="J37" s="19">
        <f>C16*'[1]%Distribucion'!$D$18/0.9243</f>
        <v>2.803789852129726</v>
      </c>
      <c r="K37" s="19">
        <f>C16*'[1]%Distribucion'!$D$19/0.9243</f>
        <v>2.2880734090057353</v>
      </c>
      <c r="L37" s="19">
        <f>C16*'[1]%Distribucion'!$D$20/0.9243</f>
        <v>2.2560559377910931</v>
      </c>
      <c r="M37" s="19">
        <f>C16*'[1]%Distribucion'!$D$21/0.9243</f>
        <v>2.2871689606663388</v>
      </c>
      <c r="N37" s="19">
        <f>C16*'[1]%Distribucion'!$D$22/0.9243</f>
        <v>1.9642809035017219</v>
      </c>
      <c r="O37" s="19">
        <f>C16*'[1]%Distribucion'!$D$23/0.9243</f>
        <v>1.7327421286161704</v>
      </c>
      <c r="P37" s="20">
        <f>C16*'[1]%Distribucion'!$D$24/0.9243</f>
        <v>1.3463617980259064</v>
      </c>
      <c r="S37" s="33" t="s">
        <v>44</v>
      </c>
      <c r="T37" s="18">
        <f>T16*'[1]%Distribucion'!$D$11/0.9243</f>
        <v>10.183720871322929</v>
      </c>
      <c r="U37" s="19">
        <f>T16*'[1]%Distribucion'!$D$12/0.9243</f>
        <v>11.438679317855566</v>
      </c>
      <c r="V37" s="19">
        <f>T16*'[1]%Distribucion'!$D$13/0.9243</f>
        <v>9.7278345484096533</v>
      </c>
      <c r="W37" s="19">
        <f>T16*'[1]%Distribucion'!$D$14/0.9243</f>
        <v>9.5236178126808451</v>
      </c>
      <c r="X37" s="19">
        <f>T16*'[1]%Distribucion'!$D$15/0.9243</f>
        <v>9.4422700673282911</v>
      </c>
      <c r="Y37" s="19">
        <f>T16*'[1]%Distribucion'!$D$16/0.9243</f>
        <v>9.7456293677055239</v>
      </c>
      <c r="Z37" s="19">
        <f>T16*'[1]%Distribucion'!$D$17/0.9243</f>
        <v>11.042956431609285</v>
      </c>
      <c r="AA37" s="19">
        <f>T16*'[1]%Distribucion'!$D$18/0.9243</f>
        <v>13.134271385047878</v>
      </c>
      <c r="AB37" s="19">
        <f>T16*'[1]%Distribucion'!$D$19/0.9243</f>
        <v>10.718412822546489</v>
      </c>
      <c r="AC37" s="19">
        <f>T16*'[1]%Distribucion'!$D$20/0.9243</f>
        <v>10.56842791705272</v>
      </c>
      <c r="AD37" s="19">
        <f>T16*'[1]%Distribucion'!$D$21/0.9243</f>
        <v>10.714175960809378</v>
      </c>
      <c r="AE37" s="19">
        <f>T16*'[1]%Distribucion'!$D$22/0.9243</f>
        <v>9.2016163206603174</v>
      </c>
      <c r="AF37" s="19">
        <f>T16*'[1]%Distribucion'!$D$23/0.9243</f>
        <v>8.1169797159595891</v>
      </c>
      <c r="AG37" s="20">
        <f>T16*'[1]%Distribucion'!$D$24/0.9243</f>
        <v>6.3069923818652489</v>
      </c>
    </row>
    <row r="38" spans="2:33" ht="16.5" thickBot="1" x14ac:dyDescent="0.35">
      <c r="B38" s="34" t="s">
        <v>46</v>
      </c>
      <c r="C38" s="18">
        <f>C17*'[1]%Distribucion'!$D$11/0.9243</f>
        <v>3.8640450345106609</v>
      </c>
      <c r="D38" s="19">
        <f>C17*'[1]%Distribucion'!$D$12/0.9243</f>
        <v>4.3402183325727579</v>
      </c>
      <c r="E38" s="19">
        <f>C17*'[1]%Distribucion'!$D$13/0.9243</f>
        <v>3.6910664832902635</v>
      </c>
      <c r="F38" s="19">
        <f>C17*'[1]%Distribucion'!$D$14/0.9243</f>
        <v>3.6135798088588218</v>
      </c>
      <c r="G38" s="19">
        <f>C17*'[1]%Distribucion'!$D$15/0.9243</f>
        <v>3.5827137476745126</v>
      </c>
      <c r="H38" s="19">
        <f>C17*'[1]%Distribucion'!$D$16/0.9243</f>
        <v>3.6978184341743305</v>
      </c>
      <c r="I38" s="19">
        <f>C17*'[1]%Distribucion'!$D$17/0.9243</f>
        <v>4.1900678057699228</v>
      </c>
      <c r="J38" s="19">
        <f>C17*'[1]%Distribucion'!$D$18/0.9243</f>
        <v>4.983582795383195</v>
      </c>
      <c r="K38" s="19">
        <f>C17*'[1]%Distribucion'!$D$19/0.9243</f>
        <v>4.0669250825033574</v>
      </c>
      <c r="L38" s="19">
        <f>C17*'[1]%Distribucion'!$D$20/0.9243</f>
        <v>4.0100157821947882</v>
      </c>
      <c r="M38" s="19">
        <f>C17*'[1]%Distribucion'!$D$21/0.9243</f>
        <v>4.0653174751500076</v>
      </c>
      <c r="N38" s="19">
        <f>C17*'[1]%Distribucion'!$D$22/0.9243</f>
        <v>3.4914016500042657</v>
      </c>
      <c r="O38" s="19">
        <f>C17*'[1]%Distribucion'!$D$23/0.9243</f>
        <v>3.0798541675468152</v>
      </c>
      <c r="P38" s="20">
        <f>C17*'[1]%Distribucion'!$D$24/0.9243</f>
        <v>2.3930843061959433</v>
      </c>
      <c r="S38" s="34" t="s">
        <v>43</v>
      </c>
      <c r="T38" s="18">
        <f>T17*'[1]%Distribucion'!$D$11/0.9243</f>
        <v>13.917350949161801</v>
      </c>
      <c r="U38" s="19">
        <f>T17*'[1]%Distribucion'!$D$12/0.9243</f>
        <v>15.632411421429115</v>
      </c>
      <c r="V38" s="19">
        <f>T17*'[1]%Distribucion'!$D$13/0.9243</f>
        <v>13.294324254982312</v>
      </c>
      <c r="W38" s="19">
        <f>T17*'[1]%Distribucion'!$D$14/0.9243</f>
        <v>13.015236089002284</v>
      </c>
      <c r="X38" s="19">
        <f>T17*'[1]%Distribucion'!$D$15/0.9243</f>
        <v>12.904064039483268</v>
      </c>
      <c r="Y38" s="19">
        <f>T17*'[1]%Distribucion'!$D$16/0.9243</f>
        <v>13.318643140814599</v>
      </c>
      <c r="Z38" s="19">
        <f>T17*'[1]%Distribucion'!$D$17/0.9243</f>
        <v>15.091605722206404</v>
      </c>
      <c r="AA38" s="19">
        <f>T17*'[1]%Distribucion'!$D$18/0.9243</f>
        <v>17.949653828591103</v>
      </c>
      <c r="AB38" s="19">
        <f>T17*'[1]%Distribucion'!$D$19/0.9243</f>
        <v>14.648075566312828</v>
      </c>
      <c r="AC38" s="19">
        <f>T17*'[1]%Distribucion'!$D$20/0.9243</f>
        <v>14.443102100012144</v>
      </c>
      <c r="AD38" s="19">
        <f>T17*'[1]%Distribucion'!$D$21/0.9243</f>
        <v>14.64228535540038</v>
      </c>
      <c r="AE38" s="19">
        <f>T17*'[1]%Distribucion'!$D$22/0.9243</f>
        <v>12.57518005965618</v>
      </c>
      <c r="AF38" s="19">
        <f>T17*'[1]%Distribucion'!$D$23/0.9243</f>
        <v>11.092886066069303</v>
      </c>
      <c r="AG38" s="20">
        <f>T17*'[1]%Distribucion'!$D$24/0.9243</f>
        <v>8.6193079642711989</v>
      </c>
    </row>
    <row r="39" spans="2:33" x14ac:dyDescent="0.3">
      <c r="B39" s="33" t="s">
        <v>47</v>
      </c>
      <c r="C39" s="18">
        <f>C18*'[1]%Distribucion'!$D$11/0.9243</f>
        <v>3.7634086981363746</v>
      </c>
      <c r="D39" s="19">
        <f>C18*'[1]%Distribucion'!$D$12/0.9243</f>
        <v>4.2271803974157862</v>
      </c>
      <c r="E39" s="19">
        <f>C18*'[1]%Distribucion'!$D$13/0.9243</f>
        <v>3.5949352516729554</v>
      </c>
      <c r="F39" s="19">
        <f>C18*'[1]%Distribucion'!$D$14/0.9243</f>
        <v>3.5194666632014235</v>
      </c>
      <c r="G39" s="19">
        <f>C18*'[1]%Distribucion'!$D$15/0.9243</f>
        <v>3.4894044868808138</v>
      </c>
      <c r="H39" s="19">
        <f>C18*'[1]%Distribucion'!$D$16/0.9243</f>
        <v>3.6015113527430884</v>
      </c>
      <c r="I39" s="19">
        <f>C18*'[1]%Distribucion'!$D$17/0.9243</f>
        <v>4.0809404355228187</v>
      </c>
      <c r="J39" s="19">
        <f>C18*'[1]%Distribucion'!$D$18/0.9243</f>
        <v>4.8537888850985027</v>
      </c>
      <c r="K39" s="19">
        <f>C18*'[1]%Distribucion'!$D$19/0.9243</f>
        <v>3.9610048779103839</v>
      </c>
      <c r="L39" s="19">
        <f>C18*'[1]%Distribucion'!$D$20/0.9243</f>
        <v>3.9055777403192597</v>
      </c>
      <c r="M39" s="19">
        <f>C18*'[1]%Distribucion'!$D$21/0.9243</f>
        <v>3.9594391395603523</v>
      </c>
      <c r="N39" s="19">
        <f>C18*'[1]%Distribucion'!$D$22/0.9243</f>
        <v>3.4004705485990088</v>
      </c>
      <c r="O39" s="19">
        <f>C18*'[1]%Distribucion'!$D$23/0.9243</f>
        <v>2.9996415309908744</v>
      </c>
      <c r="P39" s="20">
        <f>C18*'[1]%Distribucion'!$D$24/0.9243</f>
        <v>2.3307581078573003</v>
      </c>
      <c r="S39" s="33" t="s">
        <v>42</v>
      </c>
      <c r="T39" s="18">
        <f>T18*'[1]%Distribucion'!$D$11/0.9243</f>
        <v>33.880777507515397</v>
      </c>
      <c r="U39" s="19">
        <f>T18*'[1]%Distribucion'!$D$12/0.9243</f>
        <v>38.055967346808984</v>
      </c>
      <c r="V39" s="19">
        <f>T18*'[1]%Distribucion'!$D$13/0.9243</f>
        <v>32.364064385611314</v>
      </c>
      <c r="W39" s="19">
        <f>T18*'[1]%Distribucion'!$D$14/0.9243</f>
        <v>31.684644567063202</v>
      </c>
      <c r="X39" s="19">
        <f>T18*'[1]%Distribucion'!$D$15/0.9243</f>
        <v>31.414004307392585</v>
      </c>
      <c r="Y39" s="19">
        <f>T18*'[1]%Distribucion'!$D$16/0.9243</f>
        <v>32.423266942414259</v>
      </c>
      <c r="Z39" s="19">
        <f>T18*'[1]%Distribucion'!$D$17/0.9243</f>
        <v>36.739415250286299</v>
      </c>
      <c r="AA39" s="19">
        <f>T18*'[1]%Distribucion'!$D$18/0.9243</f>
        <v>43.697125259318419</v>
      </c>
      <c r="AB39" s="19">
        <f>T18*'[1]%Distribucion'!$D$19/0.9243</f>
        <v>35.659673380975391</v>
      </c>
      <c r="AC39" s="19">
        <f>T18*'[1]%Distribucion'!$D$20/0.9243</f>
        <v>35.160680402207696</v>
      </c>
      <c r="AD39" s="19">
        <f>T18*'[1]%Distribucion'!$D$21/0.9243</f>
        <v>35.645577534117542</v>
      </c>
      <c r="AE39" s="19">
        <f>T18*'[1]%Distribucion'!$D$22/0.9243</f>
        <v>30.613360205867007</v>
      </c>
      <c r="AF39" s="19">
        <f>T18*'[1]%Distribucion'!$D$23/0.9243</f>
        <v>27.00482341025878</v>
      </c>
      <c r="AG39" s="20">
        <f>T18*'[1]%Distribucion'!$D$24/0.9243</f>
        <v>20.983077632587545</v>
      </c>
    </row>
    <row r="40" spans="2:33" ht="16.5" thickBot="1" x14ac:dyDescent="0.35">
      <c r="B40" s="34" t="s">
        <v>48</v>
      </c>
      <c r="C40" s="18">
        <f>C19*'[1]%Distribucion'!$D$11/0.9243</f>
        <v>6.2997933870070995</v>
      </c>
      <c r="D40" s="19">
        <f>C19*'[1]%Distribucion'!$D$12/0.9243</f>
        <v>7.0761283850232006</v>
      </c>
      <c r="E40" s="19">
        <f>C19*'[1]%Distribucion'!$D$13/0.9243</f>
        <v>6.0177756767217083</v>
      </c>
      <c r="F40" s="19">
        <f>C19*'[1]%Distribucion'!$D$14/0.9243</f>
        <v>5.8914443232295541</v>
      </c>
      <c r="G40" s="19">
        <f>C19*'[1]%Distribucion'!$D$15/0.9243</f>
        <v>5.8411214604276998</v>
      </c>
      <c r="H40" s="19">
        <f>C19*'[1]%Distribucion'!$D$16/0.9243</f>
        <v>6.0287838029596141</v>
      </c>
      <c r="I40" s="19">
        <f>C19*'[1]%Distribucion'!$D$17/0.9243</f>
        <v>6.8313286253516816</v>
      </c>
      <c r="J40" s="19">
        <f>C19*'[1]%Distribucion'!$D$18/0.9243</f>
        <v>8.1250455565493453</v>
      </c>
      <c r="K40" s="19">
        <f>C19*'[1]%Distribucion'!$D$19/0.9243</f>
        <v>6.630561370631785</v>
      </c>
      <c r="L40" s="19">
        <f>C19*'[1]%Distribucion'!$D$20/0.9243</f>
        <v>6.5377785923408673</v>
      </c>
      <c r="M40" s="19">
        <f>C19*'[1]%Distribucion'!$D$21/0.9243</f>
        <v>6.6279403881941885</v>
      </c>
      <c r="N40" s="19">
        <f>C19*'[1]%Distribucion'!$D$22/0.9243</f>
        <v>5.6922496579722157</v>
      </c>
      <c r="O40" s="19">
        <f>C19*'[1]%Distribucion'!$D$23/0.9243</f>
        <v>5.0212781539474953</v>
      </c>
      <c r="P40" s="20">
        <f>C19*'[1]%Distribucion'!$D$24/0.9243</f>
        <v>3.9015944566062442</v>
      </c>
      <c r="S40" s="34" t="s">
        <v>41</v>
      </c>
      <c r="T40" s="18">
        <f>T19*'[1]%Distribucion'!$D$11/0.9243</f>
        <v>30.880081042696478</v>
      </c>
      <c r="U40" s="19">
        <f>T19*'[1]%Distribucion'!$D$12/0.9243</f>
        <v>34.68548959854882</v>
      </c>
      <c r="V40" s="19">
        <f>T19*'[1]%Distribucion'!$D$13/0.9243</f>
        <v>29.497697651036408</v>
      </c>
      <c r="W40" s="19">
        <f>T19*'[1]%Distribucion'!$D$14/0.9243</f>
        <v>28.878451559233291</v>
      </c>
      <c r="X40" s="19">
        <f>T19*'[1]%Distribucion'!$D$15/0.9243</f>
        <v>28.631780916855288</v>
      </c>
      <c r="Y40" s="19">
        <f>T19*'[1]%Distribucion'!$D$16/0.9243</f>
        <v>29.551656854056596</v>
      </c>
      <c r="Z40" s="19">
        <f>T19*'[1]%Distribucion'!$D$17/0.9243</f>
        <v>33.485539702814151</v>
      </c>
      <c r="AA40" s="19">
        <f>T19*'[1]%Distribucion'!$D$18/0.9243</f>
        <v>39.827030800615361</v>
      </c>
      <c r="AB40" s="19">
        <f>T19*'[1]%Distribucion'!$D$19/0.9243</f>
        <v>32.501426619160235</v>
      </c>
      <c r="AC40" s="19">
        <f>T19*'[1]%Distribucion'!$D$20/0.9243</f>
        <v>32.046627622275793</v>
      </c>
      <c r="AD40" s="19">
        <f>T19*'[1]%Distribucion'!$D$21/0.9243</f>
        <v>32.488579189869718</v>
      </c>
      <c r="AE40" s="19">
        <f>T19*'[1]%Distribucion'!$D$22/0.9243</f>
        <v>27.902046933153688</v>
      </c>
      <c r="AF40" s="19">
        <f>T19*'[1]%Distribucion'!$D$23/0.9243</f>
        <v>24.613105034780293</v>
      </c>
      <c r="AG40" s="20">
        <f>T19*'[1]%Distribucion'!$D$24/0.9243</f>
        <v>19.124683241869686</v>
      </c>
    </row>
    <row r="41" spans="2:33" x14ac:dyDescent="0.3">
      <c r="B41" s="33" t="s">
        <v>49</v>
      </c>
      <c r="C41" s="18">
        <f>C20*'[1]%Distribucion'!$D$11/0.9243</f>
        <v>44.244015938120882</v>
      </c>
      <c r="D41" s="19">
        <f>C20*'[1]%Distribucion'!$D$12/0.9243</f>
        <v>49.696286499308854</v>
      </c>
      <c r="E41" s="19">
        <f>C20*'[1]%Distribucion'!$D$13/0.9243</f>
        <v>42.263380177203175</v>
      </c>
      <c r="F41" s="19">
        <f>C20*'[1]%Distribucion'!$D$14/0.9243</f>
        <v>41.376143711810663</v>
      </c>
      <c r="G41" s="19">
        <f>C20*'[1]%Distribucion'!$D$15/0.9243</f>
        <v>41.022721717297465</v>
      </c>
      <c r="H41" s="19">
        <f>C20*'[1]%Distribucion'!$D$16/0.9243</f>
        <v>42.340691238502934</v>
      </c>
      <c r="I41" s="19">
        <f>C20*'[1]%Distribucion'!$D$17/0.9243</f>
        <v>47.977035755166533</v>
      </c>
      <c r="J41" s="19">
        <f>C20*'[1]%Distribucion'!$D$18/0.9243</f>
        <v>57.062926197443311</v>
      </c>
      <c r="K41" s="19">
        <f>C20*'[1]%Distribucion'!$D$19/0.9243</f>
        <v>46.56702925622325</v>
      </c>
      <c r="L41" s="19">
        <f>C20*'[1]%Distribucion'!$D$20/0.9243</f>
        <v>45.915407453839549</v>
      </c>
      <c r="M41" s="19">
        <f>C20*'[1]%Distribucion'!$D$21/0.9243</f>
        <v>46.548621860675688</v>
      </c>
      <c r="N41" s="19">
        <f>C20*'[1]%Distribucion'!$D$22/0.9243</f>
        <v>39.977181650195924</v>
      </c>
      <c r="O41" s="19">
        <f>C20*'[1]%Distribucion'!$D$23/0.9243</f>
        <v>35.264888390019969</v>
      </c>
      <c r="P41" s="20">
        <f>C20*'[1]%Distribucion'!$D$24/0.9243</f>
        <v>27.401249012101328</v>
      </c>
      <c r="S41" s="33" t="s">
        <v>40</v>
      </c>
      <c r="T41" s="18">
        <f>T20*'[1]%Distribucion'!$D$11/0.9243</f>
        <v>28.357674414371935</v>
      </c>
      <c r="U41" s="19">
        <f>T20*'[1]%Distribucion'!$D$12/0.9243</f>
        <v>31.852242213313922</v>
      </c>
      <c r="V41" s="19">
        <f>T20*'[1]%Distribucion'!$D$13/0.9243</f>
        <v>27.088209542102661</v>
      </c>
      <c r="W41" s="19">
        <f>T20*'[1]%Distribucion'!$D$14/0.9243</f>
        <v>26.519545909729253</v>
      </c>
      <c r="X41" s="19">
        <f>T20*'[1]%Distribucion'!$D$15/0.9243</f>
        <v>26.293024296833618</v>
      </c>
      <c r="Y41" s="19">
        <f>T20*'[1]%Distribucion'!$D$16/0.9243</f>
        <v>27.13776114492358</v>
      </c>
      <c r="Z41" s="19">
        <f>T20*'[1]%Distribucion'!$D$17/0.9243</f>
        <v>30.750308950582045</v>
      </c>
      <c r="AA41" s="19">
        <f>T20*'[1]%Distribucion'!$D$18/0.9243</f>
        <v>36.57380208210725</v>
      </c>
      <c r="AB41" s="19">
        <f>T20*'[1]%Distribucion'!$D$19/0.9243</f>
        <v>29.846582099133848</v>
      </c>
      <c r="AC41" s="19">
        <f>T20*'[1]%Distribucion'!$D$20/0.9243</f>
        <v>29.428932875357528</v>
      </c>
      <c r="AD41" s="19">
        <f>T20*'[1]%Distribucion'!$D$21/0.9243</f>
        <v>29.834784098462201</v>
      </c>
      <c r="AE41" s="19">
        <f>T20*'[1]%Distribucion'!$D$22/0.9243</f>
        <v>25.622897858684041</v>
      </c>
      <c r="AF41" s="19">
        <f>T20*'[1]%Distribucion'!$D$23/0.9243</f>
        <v>22.602609686742284</v>
      </c>
      <c r="AG41" s="20">
        <f>T20*'[1]%Distribucion'!$D$24/0.9243</f>
        <v>17.562503799814468</v>
      </c>
    </row>
    <row r="42" spans="2:33" ht="16.5" thickBot="1" x14ac:dyDescent="0.35">
      <c r="B42" s="34" t="s">
        <v>50</v>
      </c>
      <c r="C42" s="18">
        <f>C21*'[1]%Distribucion'!$D$11/0.9243</f>
        <v>24.378580730823661</v>
      </c>
      <c r="D42" s="19">
        <f>C21*'[1]%Distribucion'!$D$12/0.9243</f>
        <v>27.382797577416255</v>
      </c>
      <c r="E42" s="19">
        <f>C21*'[1]%Distribucion'!$D$13/0.9243</f>
        <v>23.287244698773137</v>
      </c>
      <c r="F42" s="19">
        <f>C21*'[1]%Distribucion'!$D$14/0.9243</f>
        <v>22.798374840549762</v>
      </c>
      <c r="G42" s="19">
        <f>C21*'[1]%Distribucion'!$D$15/0.9243</f>
        <v>22.603638299514728</v>
      </c>
      <c r="H42" s="19">
        <f>C21*'[1]%Distribucion'!$D$16/0.9243</f>
        <v>23.329843317124553</v>
      </c>
      <c r="I42" s="19">
        <f>C21*'[1]%Distribucion'!$D$17/0.9243</f>
        <v>26.435485445506231</v>
      </c>
      <c r="J42" s="19">
        <f>C21*'[1]%Distribucion'!$D$18/0.9243</f>
        <v>31.441837354615298</v>
      </c>
      <c r="K42" s="19">
        <f>C21*'[1]%Distribucion'!$D$19/0.9243</f>
        <v>25.658567787001864</v>
      </c>
      <c r="L42" s="19">
        <f>C21*'[1]%Distribucion'!$D$20/0.9243</f>
        <v>25.29952228946852</v>
      </c>
      <c r="M42" s="19">
        <f>C21*'[1]%Distribucion'!$D$21/0.9243</f>
        <v>25.648425258822957</v>
      </c>
      <c r="N42" s="19">
        <f>C21*'[1]%Distribucion'!$D$22/0.9243</f>
        <v>22.027542698952743</v>
      </c>
      <c r="O42" s="19">
        <f>C21*'[1]%Distribucion'!$D$23/0.9243</f>
        <v>19.431055485152257</v>
      </c>
      <c r="P42" s="20">
        <f>C21*'[1]%Distribucion'!$D$24/0.9243</f>
        <v>15.098167447122689</v>
      </c>
      <c r="S42" s="34" t="s">
        <v>39</v>
      </c>
      <c r="T42" s="18">
        <f>T21*'[1]%Distribucion'!$D$11/0.9243</f>
        <v>35.214978872021263</v>
      </c>
      <c r="U42" s="19">
        <f>T21*'[1]%Distribucion'!$D$12/0.9243</f>
        <v>39.554584772292806</v>
      </c>
      <c r="V42" s="19">
        <f>T21*'[1]%Distribucion'!$D$13/0.9243</f>
        <v>33.638538646264273</v>
      </c>
      <c r="W42" s="19">
        <f>T21*'[1]%Distribucion'!$D$14/0.9243</f>
        <v>32.932363749596185</v>
      </c>
      <c r="X42" s="19">
        <f>T21*'[1]%Distribucion'!$D$15/0.9243</f>
        <v>32.651065865446235</v>
      </c>
      <c r="Y42" s="19">
        <f>T21*'[1]%Distribucion'!$D$16/0.9243</f>
        <v>33.700072558422072</v>
      </c>
      <c r="Z42" s="19">
        <f>T21*'[1]%Distribucion'!$D$17/0.9243</f>
        <v>38.186187773355051</v>
      </c>
      <c r="AA42" s="19">
        <f>T21*'[1]%Distribucion'!$D$18/0.9243</f>
        <v>45.417887545043229</v>
      </c>
      <c r="AB42" s="19">
        <f>T21*'[1]%Distribucion'!$D$19/0.9243</f>
        <v>37.0639264230485</v>
      </c>
      <c r="AC42" s="19">
        <f>T21*'[1]%Distribucion'!$D$20/0.9243</f>
        <v>36.54528344914705</v>
      </c>
      <c r="AD42" s="19">
        <f>T21*'[1]%Distribucion'!$D$21/0.9243</f>
        <v>37.049275491582357</v>
      </c>
      <c r="AE42" s="19">
        <f>T21*'[1]%Distribucion'!$D$22/0.9243</f>
        <v>31.818892958169318</v>
      </c>
      <c r="AF42" s="19">
        <f>T21*'[1]%Distribucion'!$D$23/0.9243</f>
        <v>28.068254502836716</v>
      </c>
      <c r="AG42" s="20">
        <f>T21*'[1]%Distribucion'!$D$24/0.9243</f>
        <v>21.809376580500437</v>
      </c>
    </row>
    <row r="43" spans="2:33" x14ac:dyDescent="0.3">
      <c r="B43" s="33" t="s">
        <v>51</v>
      </c>
      <c r="C43" s="18">
        <f>C22*'[1]%Distribucion'!$D$11/0.9243</f>
        <v>0</v>
      </c>
      <c r="D43" s="19">
        <f>C22*'[1]%Distribucion'!$D$12/0.9243</f>
        <v>0</v>
      </c>
      <c r="E43" s="19">
        <f>C22*'[1]%Distribucion'!$D$13/0.9243</f>
        <v>0</v>
      </c>
      <c r="F43" s="19">
        <f>C22*'[1]%Distribucion'!$D$14/0.9243</f>
        <v>0</v>
      </c>
      <c r="G43" s="19">
        <f>C22*'[1]%Distribucion'!$D$15/0.9243</f>
        <v>0</v>
      </c>
      <c r="H43" s="19">
        <f>C22*'[1]%Distribucion'!$D$16/0.9243</f>
        <v>0</v>
      </c>
      <c r="I43" s="19">
        <f>C22*'[1]%Distribucion'!$D$17/0.9243</f>
        <v>0</v>
      </c>
      <c r="J43" s="19">
        <f>C22*'[1]%Distribucion'!$D$18/0.9243</f>
        <v>0</v>
      </c>
      <c r="K43" s="19">
        <f>C22*'[1]%Distribucion'!$D$19/0.9243</f>
        <v>0</v>
      </c>
      <c r="L43" s="19">
        <f>C22*'[1]%Distribucion'!$D$20/0.9243</f>
        <v>0</v>
      </c>
      <c r="M43" s="19">
        <f>C22*'[1]%Distribucion'!$D$21/0.9243</f>
        <v>0</v>
      </c>
      <c r="N43" s="19">
        <f>C22*'[1]%Distribucion'!$D$22/0.9243</f>
        <v>0</v>
      </c>
      <c r="O43" s="19">
        <f>C22*'[1]%Distribucion'!$D$23/0.9243</f>
        <v>0</v>
      </c>
      <c r="P43" s="20">
        <f>C22*'[1]%Distribucion'!$D$24/0.9243</f>
        <v>0</v>
      </c>
      <c r="S43" s="33" t="s">
        <v>38</v>
      </c>
      <c r="T43" s="18">
        <f>T22*'[1]%Distribucion'!$D$11/0.9243</f>
        <v>0</v>
      </c>
      <c r="U43" s="19">
        <f>T22*'[1]%Distribucion'!$D$12/0.9243</f>
        <v>0</v>
      </c>
      <c r="V43" s="19">
        <f>T22*'[1]%Distribucion'!$D$13/0.9243</f>
        <v>0</v>
      </c>
      <c r="W43" s="19">
        <f>T22*'[1]%Distribucion'!$D$14/0.9243</f>
        <v>0</v>
      </c>
      <c r="X43" s="19">
        <f>T22*'[1]%Distribucion'!$D$15/0.9243</f>
        <v>0</v>
      </c>
      <c r="Y43" s="19">
        <f>T22*'[1]%Distribucion'!$D$16/0.9243</f>
        <v>0</v>
      </c>
      <c r="Z43" s="19">
        <f>T22*'[1]%Distribucion'!$D$17/0.9243</f>
        <v>0</v>
      </c>
      <c r="AA43" s="19">
        <f>T22*'[1]%Distribucion'!$D$18/0.9243</f>
        <v>0</v>
      </c>
      <c r="AB43" s="19">
        <f>T22*'[1]%Distribucion'!$D$19/0.9243</f>
        <v>0</v>
      </c>
      <c r="AC43" s="19">
        <f>T22*'[1]%Distribucion'!$D$20/0.9243</f>
        <v>0</v>
      </c>
      <c r="AD43" s="19">
        <f>T22*'[1]%Distribucion'!$D$21/0.9243</f>
        <v>0</v>
      </c>
      <c r="AE43" s="19">
        <f>T22*'[1]%Distribucion'!$D$22/0.9243</f>
        <v>0</v>
      </c>
      <c r="AF43" s="19">
        <f>T22*'[1]%Distribucion'!$D$23/0.9243</f>
        <v>0</v>
      </c>
      <c r="AG43" s="20">
        <f>T22*'[1]%Distribucion'!$D$24/0.9243</f>
        <v>0</v>
      </c>
    </row>
    <row r="44" spans="2:33" ht="16.5" thickBot="1" x14ac:dyDescent="0.35">
      <c r="B44" s="34" t="s">
        <v>52</v>
      </c>
      <c r="C44" s="21">
        <f>C23*'[1]%Distribucion'!$D$11/0.9243</f>
        <v>0</v>
      </c>
      <c r="D44" s="22">
        <f>C23*'[1]%Distribucion'!$D$12/0.9243</f>
        <v>0</v>
      </c>
      <c r="E44" s="22">
        <f>C23*'[1]%Distribucion'!$D$13/0.9243</f>
        <v>0</v>
      </c>
      <c r="F44" s="22">
        <f>C23*'[1]%Distribucion'!$D$14/0.9243</f>
        <v>0</v>
      </c>
      <c r="G44" s="22">
        <f>C23*'[1]%Distribucion'!$D$15/0.9243</f>
        <v>0</v>
      </c>
      <c r="H44" s="22">
        <f>C23*'[1]%Distribucion'!$D$16/0.9243</f>
        <v>0</v>
      </c>
      <c r="I44" s="22">
        <f>C23*'[1]%Distribucion'!$D$17/0.9243</f>
        <v>0</v>
      </c>
      <c r="J44" s="22">
        <f>C23*'[1]%Distribucion'!$D$18/0.9243</f>
        <v>0</v>
      </c>
      <c r="K44" s="22">
        <f>C23*'[1]%Distribucion'!$D$19/0.9243</f>
        <v>0</v>
      </c>
      <c r="L44" s="22">
        <f>C23*'[1]%Distribucion'!$D$20/0.9243</f>
        <v>0</v>
      </c>
      <c r="M44" s="22">
        <f>C23*'[1]%Distribucion'!$D$21/0.9243</f>
        <v>0</v>
      </c>
      <c r="N44" s="22">
        <f>C23*'[1]%Distribucion'!$D$22/0.9243</f>
        <v>0</v>
      </c>
      <c r="O44" s="22">
        <f>C23*'[1]%Distribucion'!$D$23/0.9243</f>
        <v>0</v>
      </c>
      <c r="P44" s="23">
        <f>C23*'[1]%Distribucion'!$D$24/0.9243</f>
        <v>0</v>
      </c>
      <c r="S44" s="34" t="s">
        <v>37</v>
      </c>
      <c r="T44" s="21">
        <f>T23*'[1]%Distribucion'!$D$11/0.9243</f>
        <v>0</v>
      </c>
      <c r="U44" s="22">
        <f>T23*'[1]%Distribucion'!$D$12/0.9243</f>
        <v>0</v>
      </c>
      <c r="V44" s="22">
        <f>T23*'[1]%Distribucion'!$D$13/0.9243</f>
        <v>0</v>
      </c>
      <c r="W44" s="22">
        <f>T23*'[1]%Distribucion'!$D$14/0.9243</f>
        <v>0</v>
      </c>
      <c r="X44" s="22">
        <f>T23*'[1]%Distribucion'!$D$15/0.9243</f>
        <v>0</v>
      </c>
      <c r="Y44" s="22">
        <f>T23*'[1]%Distribucion'!$D$16/0.9243</f>
        <v>0</v>
      </c>
      <c r="Z44" s="22">
        <f>T23*'[1]%Distribucion'!$D$17/0.9243</f>
        <v>0</v>
      </c>
      <c r="AA44" s="22">
        <f>T23*'[1]%Distribucion'!$D$18/0.9243</f>
        <v>0</v>
      </c>
      <c r="AB44" s="22">
        <f>T23*'[1]%Distribucion'!$D$19/0.9243</f>
        <v>0</v>
      </c>
      <c r="AC44" s="22">
        <f>T23*'[1]%Distribucion'!$D$20/0.9243</f>
        <v>0</v>
      </c>
      <c r="AD44" s="22">
        <f>T23*'[1]%Distribucion'!$D$21/0.9243</f>
        <v>0</v>
      </c>
      <c r="AE44" s="22">
        <f>T23*'[1]%Distribucion'!$D$22/0.9243</f>
        <v>0</v>
      </c>
      <c r="AF44" s="22">
        <f>T23*'[1]%Distribucion'!$D$23/0.9243</f>
        <v>0</v>
      </c>
      <c r="AG44" s="23">
        <f>T23*'[1]%Distribucion'!$D$24/0.9243</f>
        <v>0</v>
      </c>
    </row>
    <row r="45" spans="2:33" ht="16.5" thickBot="1" x14ac:dyDescent="0.35"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2:33" ht="24" customHeight="1" thickBot="1" x14ac:dyDescent="0.3">
      <c r="B46" s="43" t="s">
        <v>23</v>
      </c>
      <c r="C46" s="40" t="s">
        <v>15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S46" s="43" t="s">
        <v>24</v>
      </c>
      <c r="T46" s="40" t="s">
        <v>15</v>
      </c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2"/>
    </row>
    <row r="47" spans="2:33" ht="16.5" thickBot="1" x14ac:dyDescent="0.3">
      <c r="B47" s="44"/>
      <c r="C47" s="12">
        <v>0.29166666666666669</v>
      </c>
      <c r="D47" s="13">
        <v>0.33333333333333331</v>
      </c>
      <c r="E47" s="13">
        <v>0.375</v>
      </c>
      <c r="F47" s="13">
        <v>0.41666666666666702</v>
      </c>
      <c r="G47" s="13">
        <v>0.45833333333333398</v>
      </c>
      <c r="H47" s="13">
        <v>0.5</v>
      </c>
      <c r="I47" s="13">
        <v>0.54166666666666696</v>
      </c>
      <c r="J47" s="13">
        <v>0.58333333333333304</v>
      </c>
      <c r="K47" s="13">
        <v>0.625</v>
      </c>
      <c r="L47" s="13">
        <v>0.66666666666666696</v>
      </c>
      <c r="M47" s="13">
        <v>0.70833333333333304</v>
      </c>
      <c r="N47" s="13">
        <v>0.75</v>
      </c>
      <c r="O47" s="13">
        <v>0.79166666666666696</v>
      </c>
      <c r="P47" s="14">
        <v>0.83333333333333304</v>
      </c>
      <c r="S47" s="44"/>
      <c r="T47" s="12">
        <v>0.29166666666666669</v>
      </c>
      <c r="U47" s="13">
        <v>0.33333333333333331</v>
      </c>
      <c r="V47" s="13">
        <v>0.375</v>
      </c>
      <c r="W47" s="13">
        <v>0.41666666666666702</v>
      </c>
      <c r="X47" s="13">
        <v>0.45833333333333398</v>
      </c>
      <c r="Y47" s="13">
        <v>0.5</v>
      </c>
      <c r="Z47" s="13">
        <v>0.54166666666666696</v>
      </c>
      <c r="AA47" s="13">
        <v>0.58333333333333304</v>
      </c>
      <c r="AB47" s="13">
        <v>0.625</v>
      </c>
      <c r="AC47" s="13">
        <v>0.66666666666666696</v>
      </c>
      <c r="AD47" s="13">
        <v>0.70833333333333304</v>
      </c>
      <c r="AE47" s="13">
        <v>0.75</v>
      </c>
      <c r="AF47" s="13">
        <v>0.79166666666666696</v>
      </c>
      <c r="AG47" s="14">
        <v>0.83333333333333304</v>
      </c>
    </row>
    <row r="48" spans="2:33" x14ac:dyDescent="0.3">
      <c r="B48" s="33" t="s">
        <v>37</v>
      </c>
      <c r="C48" s="15">
        <f>D8*'[1]%Distribucion'!$D$11/0.9243</f>
        <v>0</v>
      </c>
      <c r="D48" s="16">
        <f>D8*'[1]%Distribucion'!$D$12/0.9243</f>
        <v>0</v>
      </c>
      <c r="E48" s="16">
        <f>D8*'[1]%Distribucion'!$D$13/0.9243</f>
        <v>0</v>
      </c>
      <c r="F48" s="16">
        <f>D8*'[1]%Distribucion'!$D$14/0.9243</f>
        <v>0</v>
      </c>
      <c r="G48" s="16">
        <f>D8*'[1]%Distribucion'!$D$15/0.9243</f>
        <v>0</v>
      </c>
      <c r="H48" s="16">
        <f>D8*'[1]%Distribucion'!$D$16/0.9243</f>
        <v>0</v>
      </c>
      <c r="I48" s="16">
        <f>D8*'[1]%Distribucion'!$D$17/0.9243</f>
        <v>0</v>
      </c>
      <c r="J48" s="16">
        <f>D8*'[1]%Distribucion'!$D$18/0.9243</f>
        <v>0</v>
      </c>
      <c r="K48" s="16">
        <f>D8*'[1]%Distribucion'!$D$19/0.9243</f>
        <v>0</v>
      </c>
      <c r="L48" s="16">
        <f>D8*'[1]%Distribucion'!$D$20/0.9243</f>
        <v>0</v>
      </c>
      <c r="M48" s="16">
        <f>D8*'[1]%Distribucion'!$D$21/0.9243</f>
        <v>0</v>
      </c>
      <c r="N48" s="16">
        <f>D8*'[1]%Distribucion'!$D$22/0.9243</f>
        <v>0</v>
      </c>
      <c r="O48" s="16">
        <f>D8*'[1]%Distribucion'!$D$23/0.9243</f>
        <v>0</v>
      </c>
      <c r="P48" s="17">
        <f>D8*'[1]%Distribucion'!$D$24/0.9243</f>
        <v>0</v>
      </c>
      <c r="S48" s="33" t="s">
        <v>52</v>
      </c>
      <c r="T48" s="15">
        <f>U8*'[1]%Distribucion'!$D$11/0.9243</f>
        <v>0</v>
      </c>
      <c r="U48" s="16">
        <f>U8*'[1]%Distribucion'!$D$12/0.9243</f>
        <v>0</v>
      </c>
      <c r="V48" s="16">
        <f>U8*'[1]%Distribucion'!$D$13/0.9243</f>
        <v>0</v>
      </c>
      <c r="W48" s="16">
        <f>U8*'[1]%Distribucion'!$D$14/0.9243</f>
        <v>0</v>
      </c>
      <c r="X48" s="16">
        <f>U8*'[1]%Distribucion'!$D$15/0.9243</f>
        <v>0</v>
      </c>
      <c r="Y48" s="16">
        <f>U8*'[1]%Distribucion'!$D$16/0.9243</f>
        <v>0</v>
      </c>
      <c r="Z48" s="16">
        <f>U8*'[1]%Distribucion'!$D$17/0.9243</f>
        <v>0</v>
      </c>
      <c r="AA48" s="16">
        <f>U8*'[1]%Distribucion'!$D$18/0.9243</f>
        <v>0</v>
      </c>
      <c r="AB48" s="16">
        <f>U8*'[1]%Distribucion'!$D$19/0.9243</f>
        <v>0</v>
      </c>
      <c r="AC48" s="16">
        <f>U8*'[1]%Distribucion'!$D$20/0.9243</f>
        <v>0</v>
      </c>
      <c r="AD48" s="16">
        <f>U8*'[1]%Distribucion'!$D$21/0.9243</f>
        <v>0</v>
      </c>
      <c r="AE48" s="16">
        <f>U8*'[1]%Distribucion'!$D$22/0.9243</f>
        <v>0</v>
      </c>
      <c r="AF48" s="16">
        <f>U8*'[1]%Distribucion'!$D$23/0.9243</f>
        <v>0</v>
      </c>
      <c r="AG48" s="17">
        <f>U8*'[1]%Distribucion'!$D$24/0.9243</f>
        <v>0</v>
      </c>
    </row>
    <row r="49" spans="2:33" ht="16.5" thickBot="1" x14ac:dyDescent="0.35">
      <c r="B49" s="34" t="s">
        <v>38</v>
      </c>
      <c r="C49" s="18">
        <f>D9*'[1]%Distribucion'!$D$11/0.9243</f>
        <v>10.855969322308091</v>
      </c>
      <c r="D49" s="19">
        <f>D9*'[1]%Distribucion'!$D$12/0.9243</f>
        <v>12.193770168234058</v>
      </c>
      <c r="E49" s="19">
        <f>D9*'[1]%Distribucion'!$D$13/0.9243</f>
        <v>10.369989001505814</v>
      </c>
      <c r="F49" s="19">
        <f>D9*'[1]%Distribucion'!$D$14/0.9243</f>
        <v>10.152291497205912</v>
      </c>
      <c r="G49" s="19">
        <f>D9*'[1]%Distribucion'!$D$15/0.9243</f>
        <v>10.065573819144538</v>
      </c>
      <c r="H49" s="19">
        <f>D9*'[1]%Distribucion'!$D$16/0.9243</f>
        <v>10.38895849358174</v>
      </c>
      <c r="I49" s="19">
        <f>D9*'[1]%Distribucion'!$D$17/0.9243</f>
        <v>11.771924796831341</v>
      </c>
      <c r="J49" s="19">
        <f>D9*'[1]%Distribucion'!$D$18/0.9243</f>
        <v>14.001291770325796</v>
      </c>
      <c r="K49" s="19">
        <f>D9*'[1]%Distribucion'!$D$19/0.9243</f>
        <v>11.425957393732322</v>
      </c>
      <c r="L49" s="19">
        <f>D9*'[1]%Distribucion'!$D$20/0.9243</f>
        <v>11.266071674806668</v>
      </c>
      <c r="M49" s="19">
        <f>D9*'[1]%Distribucion'!$D$21/0.9243</f>
        <v>11.421440847999959</v>
      </c>
      <c r="N49" s="19">
        <f>D9*'[1]%Distribucion'!$D$22/0.9243</f>
        <v>9.8090340215463101</v>
      </c>
      <c r="O49" s="19">
        <f>D9*'[1]%Distribucion'!$D$23/0.9243</f>
        <v>8.6527983140613411</v>
      </c>
      <c r="P49" s="20">
        <f>D9*'[1]%Distribucion'!$D$24/0.9243</f>
        <v>6.7233299771958004</v>
      </c>
      <c r="S49" s="34" t="s">
        <v>51</v>
      </c>
      <c r="T49" s="18">
        <f>U9*'[1]%Distribucion'!$D$11/0.9243</f>
        <v>1.4499606699771248</v>
      </c>
      <c r="U49" s="19">
        <f>U9*'[1]%Distribucion'!$D$12/0.9243</f>
        <v>1.6286419607273428</v>
      </c>
      <c r="V49" s="19">
        <f>U9*'[1]%Distribucion'!$D$13/0.9243</f>
        <v>1.3850514637491589</v>
      </c>
      <c r="W49" s="19">
        <f>U9*'[1]%Distribucion'!$D$14/0.9243</f>
        <v>1.3559750349370032</v>
      </c>
      <c r="X49" s="19">
        <f>U9*'[1]%Distribucion'!$D$15/0.9243</f>
        <v>1.3443927230450241</v>
      </c>
      <c r="Y49" s="19">
        <f>U9*'[1]%Distribucion'!$D$16/0.9243</f>
        <v>1.3875850944755292</v>
      </c>
      <c r="Z49" s="19">
        <f>U9*'[1]%Distribucion'!$D$17/0.9243</f>
        <v>1.5722988393361532</v>
      </c>
      <c r="AA49" s="19">
        <f>U9*'[1]%Distribucion'!$D$18/0.9243</f>
        <v>1.8700607742257809</v>
      </c>
      <c r="AB49" s="19">
        <f>U9*'[1]%Distribucion'!$D$19/0.9243</f>
        <v>1.5260902408504449</v>
      </c>
      <c r="AC49" s="19">
        <f>U9*'[1]%Distribucion'!$D$20/0.9243</f>
        <v>1.5047353532996091</v>
      </c>
      <c r="AD49" s="19">
        <f>U9*'[1]%Distribucion'!$D$21/0.9243</f>
        <v>1.5254869954394044</v>
      </c>
      <c r="AE49" s="19">
        <f>U9*'[1]%Distribucion'!$D$22/0.9243</f>
        <v>1.3101283836979194</v>
      </c>
      <c r="AF49" s="19">
        <f>U9*'[1]%Distribucion'!$D$23/0.9243</f>
        <v>1.1556975584715325</v>
      </c>
      <c r="AG49" s="20">
        <f>U9*'[1]%Distribucion'!$D$24/0.9243</f>
        <v>0.89799111887499905</v>
      </c>
    </row>
    <row r="50" spans="2:33" x14ac:dyDescent="0.3">
      <c r="B50" s="33" t="s">
        <v>39</v>
      </c>
      <c r="C50" s="18">
        <f>D10*'[1]%Distribucion'!$D$11/0.9243</f>
        <v>40.789116651142713</v>
      </c>
      <c r="D50" s="19">
        <f>D10*'[1]%Distribucion'!$D$12/0.9243</f>
        <v>45.815633688947869</v>
      </c>
      <c r="E50" s="19">
        <f>D10*'[1]%Distribucion'!$D$13/0.9243</f>
        <v>38.963143547605121</v>
      </c>
      <c r="F50" s="19">
        <f>D10*'[1]%Distribucion'!$D$14/0.9243</f>
        <v>38.145189053269512</v>
      </c>
      <c r="G50" s="19">
        <f>D10*'[1]%Distribucion'!$D$15/0.9243</f>
        <v>37.81936485635574</v>
      </c>
      <c r="H50" s="19">
        <f>D10*'[1]%Distribucion'!$D$16/0.9243</f>
        <v>39.034417590680007</v>
      </c>
      <c r="I50" s="19">
        <f>D10*'[1]%Distribucion'!$D$17/0.9243</f>
        <v>44.230634731044418</v>
      </c>
      <c r="J50" s="19">
        <f>D10*'[1]%Distribucion'!$D$18/0.9243</f>
        <v>52.607031793369288</v>
      </c>
      <c r="K50" s="19">
        <f>D10*'[1]%Distribucion'!$D$19/0.9243</f>
        <v>42.93073194544052</v>
      </c>
      <c r="L50" s="19">
        <f>D10*'[1]%Distribucion'!$D$20/0.9243</f>
        <v>42.329993582380766</v>
      </c>
      <c r="M50" s="19">
        <f>D10*'[1]%Distribucion'!$D$21/0.9243</f>
        <v>42.913761935184596</v>
      </c>
      <c r="N50" s="19">
        <f>D10*'[1]%Distribucion'!$D$22/0.9243</f>
        <v>36.85546827381917</v>
      </c>
      <c r="O50" s="19">
        <f>D10*'[1]%Distribucion'!$D$23/0.9243</f>
        <v>32.511145648302218</v>
      </c>
      <c r="P50" s="20">
        <f>D10*'[1]%Distribucion'!$D$24/0.9243</f>
        <v>25.261557266970811</v>
      </c>
      <c r="S50" s="33" t="s">
        <v>50</v>
      </c>
      <c r="T50" s="18">
        <f>U10*'[1]%Distribucion'!$D$11/0.9243</f>
        <v>18.129089230884013</v>
      </c>
      <c r="U50" s="19">
        <f>U10*'[1]%Distribucion'!$D$12/0.9243</f>
        <v>20.363169872499856</v>
      </c>
      <c r="V50" s="19">
        <f>U10*'[1]%Distribucion'!$D$13/0.9243</f>
        <v>17.317519085583996</v>
      </c>
      <c r="W50" s="19">
        <f>U10*'[1]%Distribucion'!$D$14/0.9243</f>
        <v>16.953971864362241</v>
      </c>
      <c r="X50" s="19">
        <f>U10*'[1]%Distribucion'!$D$15/0.9243</f>
        <v>16.809156373751087</v>
      </c>
      <c r="Y50" s="19">
        <f>U10*'[1]%Distribucion'!$D$16/0.9243</f>
        <v>17.349197474155186</v>
      </c>
      <c r="Z50" s="19">
        <f>U10*'[1]%Distribucion'!$D$17/0.9243</f>
        <v>19.658702850464341</v>
      </c>
      <c r="AA50" s="19">
        <f>U10*'[1]%Distribucion'!$D$18/0.9243</f>
        <v>23.381667754926127</v>
      </c>
      <c r="AB50" s="19">
        <f>U10*'[1]%Distribucion'!$D$19/0.9243</f>
        <v>19.080949382713584</v>
      </c>
      <c r="AC50" s="19">
        <f>U10*'[1]%Distribucion'!$D$20/0.9243</f>
        <v>18.813945821899267</v>
      </c>
      <c r="AD50" s="19">
        <f>U10*'[1]%Distribucion'!$D$21/0.9243</f>
        <v>19.073406909244255</v>
      </c>
      <c r="AE50" s="19">
        <f>U10*'[1]%Distribucion'!$D$22/0.9243</f>
        <v>16.380743880693085</v>
      </c>
      <c r="AF50" s="19">
        <f>U10*'[1]%Distribucion'!$D$23/0.9243</f>
        <v>14.449870672544348</v>
      </c>
      <c r="AG50" s="20">
        <f>U10*'[1]%Distribucion'!$D$24/0.9243</f>
        <v>11.22772600644614</v>
      </c>
    </row>
    <row r="51" spans="2:33" ht="16.5" thickBot="1" x14ac:dyDescent="0.35">
      <c r="B51" s="34" t="s">
        <v>40</v>
      </c>
      <c r="C51" s="18">
        <f>D11*'[1]%Distribucion'!$D$11/0.9243</f>
        <v>26.05876401530498</v>
      </c>
      <c r="D51" s="19">
        <f>D11*'[1]%Distribucion'!$D$12/0.9243</f>
        <v>29.270032904193869</v>
      </c>
      <c r="E51" s="19">
        <f>D11*'[1]%Distribucion'!$D$13/0.9243</f>
        <v>24.892212589091461</v>
      </c>
      <c r="F51" s="19">
        <f>D11*'[1]%Distribucion'!$D$14/0.9243</f>
        <v>24.369649589616632</v>
      </c>
      <c r="G51" s="19">
        <f>D11*'[1]%Distribucion'!$D$15/0.9243</f>
        <v>24.161491714307154</v>
      </c>
      <c r="H51" s="19">
        <f>D11*'[1]%Distribucion'!$D$16/0.9243</f>
        <v>24.937747124315408</v>
      </c>
      <c r="I51" s="19">
        <f>D11*'[1]%Distribucion'!$D$17/0.9243</f>
        <v>28.257431573261318</v>
      </c>
      <c r="J51" s="19">
        <f>D11*'[1]%Distribucion'!$D$18/0.9243</f>
        <v>33.608823617675753</v>
      </c>
      <c r="K51" s="19">
        <f>D11*'[1]%Distribucion'!$D$19/0.9243</f>
        <v>27.426968383224555</v>
      </c>
      <c r="L51" s="19">
        <f>D11*'[1]%Distribucion'!$D$20/0.9243</f>
        <v>27.043177300622709</v>
      </c>
      <c r="M51" s="19">
        <f>D11*'[1]%Distribucion'!$D$21/0.9243</f>
        <v>27.416126827218854</v>
      </c>
      <c r="N51" s="19">
        <f>D11*'[1]%Distribucion'!$D$22/0.9243</f>
        <v>23.545691333183289</v>
      </c>
      <c r="O51" s="19">
        <f>D11*'[1]%Distribucion'!$D$23/0.9243</f>
        <v>20.770252995723613</v>
      </c>
      <c r="P51" s="20">
        <f>D11*'[1]%Distribucion'!$D$24/0.9243</f>
        <v>16.138740270087784</v>
      </c>
      <c r="S51" s="34" t="s">
        <v>49</v>
      </c>
      <c r="T51" s="18">
        <f>U11*'[1]%Distribucion'!$D$11/0.9243</f>
        <v>32.037256721108605</v>
      </c>
      <c r="U51" s="19">
        <f>U11*'[1]%Distribucion'!$D$12/0.9243</f>
        <v>35.985266140642786</v>
      </c>
      <c r="V51" s="19">
        <f>U11*'[1]%Distribucion'!$D$13/0.9243</f>
        <v>30.603070990042166</v>
      </c>
      <c r="W51" s="19">
        <f>U11*'[1]%Distribucion'!$D$14/0.9243</f>
        <v>29.960619761070024</v>
      </c>
      <c r="X51" s="19">
        <f>U11*'[1]%Distribucion'!$D$15/0.9243</f>
        <v>29.704705578574899</v>
      </c>
      <c r="Y51" s="19">
        <f>U11*'[1]%Distribucion'!$D$16/0.9243</f>
        <v>30.659052217462975</v>
      </c>
      <c r="Z51" s="19">
        <f>U11*'[1]%Distribucion'!$D$17/0.9243</f>
        <v>34.740350273713375</v>
      </c>
      <c r="AA51" s="19">
        <f>U11*'[1]%Distribucion'!$D$18/0.9243</f>
        <v>41.319477382025575</v>
      </c>
      <c r="AB51" s="19">
        <f>U11*'[1]%Distribucion'!$D$19/0.9243</f>
        <v>33.719359316467191</v>
      </c>
      <c r="AC51" s="19">
        <f>U11*'[1]%Distribucion'!$D$20/0.9243</f>
        <v>33.247517542491806</v>
      </c>
      <c r="AD51" s="19">
        <f>U11*'[1]%Distribucion'!$D$21/0.9243</f>
        <v>33.706030452795574</v>
      </c>
      <c r="AE51" s="19">
        <f>U11*'[1]%Distribucion'!$D$22/0.9243</f>
        <v>28.947626122026819</v>
      </c>
      <c r="AF51" s="19">
        <f>U11*'[1]%Distribucion'!$D$23/0.9243</f>
        <v>25.535437022091802</v>
      </c>
      <c r="AG51" s="20">
        <f>U11*'[1]%Distribucion'!$D$24/0.9243</f>
        <v>19.841346461575249</v>
      </c>
    </row>
    <row r="52" spans="2:33" x14ac:dyDescent="0.3">
      <c r="B52" s="33" t="s">
        <v>41</v>
      </c>
      <c r="C52" s="18">
        <f>D12*'[1]%Distribucion'!$D$11/0.9243</f>
        <v>18.774433960790219</v>
      </c>
      <c r="D52" s="19">
        <f>D12*'[1]%Distribucion'!$D$12/0.9243</f>
        <v>21.088041607314622</v>
      </c>
      <c r="E52" s="19">
        <f>D12*'[1]%Distribucion'!$D$13/0.9243</f>
        <v>17.933974194530844</v>
      </c>
      <c r="F52" s="19">
        <f>D12*'[1]%Distribucion'!$D$14/0.9243</f>
        <v>17.557485711875621</v>
      </c>
      <c r="G52" s="19">
        <f>D12*'[1]%Distribucion'!$D$15/0.9243</f>
        <v>17.407515195963168</v>
      </c>
      <c r="H52" s="19">
        <f>D12*'[1]%Distribucion'!$D$16/0.9243</f>
        <v>17.966780244886692</v>
      </c>
      <c r="I52" s="19">
        <f>D12*'[1]%Distribucion'!$D$17/0.9243</f>
        <v>20.3584975351155</v>
      </c>
      <c r="J52" s="19">
        <f>D12*'[1]%Distribucion'!$D$18/0.9243</f>
        <v>24.213989548364818</v>
      </c>
      <c r="K52" s="19">
        <f>D12*'[1]%Distribucion'!$D$19/0.9243</f>
        <v>19.760177664339778</v>
      </c>
      <c r="L52" s="19">
        <f>D12*'[1]%Distribucion'!$D$20/0.9243</f>
        <v>19.483669525626194</v>
      </c>
      <c r="M52" s="19">
        <f>D12*'[1]%Distribucion'!$D$21/0.9243</f>
        <v>19.752366699969336</v>
      </c>
      <c r="N52" s="19">
        <f>D12*'[1]%Distribucion'!$D$22/0.9243</f>
        <v>16.963852419722166</v>
      </c>
      <c r="O52" s="19">
        <f>D12*'[1]%Distribucion'!$D$23/0.9243</f>
        <v>14.964245540889458</v>
      </c>
      <c r="P52" s="20">
        <f>D12*'[1]%Distribucion'!$D$24/0.9243</f>
        <v>11.627401561837376</v>
      </c>
      <c r="S52" s="33" t="s">
        <v>48</v>
      </c>
      <c r="T52" s="18">
        <f>U12*'[1]%Distribucion'!$D$11/0.9243</f>
        <v>2.3168473670096912</v>
      </c>
      <c r="U52" s="19">
        <f>U12*'[1]%Distribucion'!$D$12/0.9243</f>
        <v>2.6023566822486122</v>
      </c>
      <c r="V52" s="19">
        <f>U12*'[1]%Distribucion'!$D$13/0.9243</f>
        <v>2.2131309513455859</v>
      </c>
      <c r="W52" s="19">
        <f>U12*'[1]%Distribucion'!$D$14/0.9243</f>
        <v>2.166670623882669</v>
      </c>
      <c r="X52" s="19">
        <f>U12*'[1]%Distribucion'!$D$15/0.9243</f>
        <v>2.1481636054742044</v>
      </c>
      <c r="Y52" s="19">
        <f>U12*'[1]%Distribucion'!$D$16/0.9243</f>
        <v>2.2171793616224376</v>
      </c>
      <c r="Z52" s="19">
        <f>U12*'[1]%Distribucion'!$D$17/0.9243</f>
        <v>2.5123277489491014</v>
      </c>
      <c r="AA52" s="19">
        <f>U12*'[1]%Distribucion'!$D$18/0.9243</f>
        <v>2.9881123472000515</v>
      </c>
      <c r="AB52" s="19">
        <f>U12*'[1]%Distribucion'!$D$19/0.9243</f>
        <v>2.4384924567569963</v>
      </c>
      <c r="AC52" s="19">
        <f>U12*'[1]%Distribucion'!$D$20/0.9243</f>
        <v>2.4043701415663894</v>
      </c>
      <c r="AD52" s="19">
        <f>U12*'[1]%Distribucion'!$D$21/0.9243</f>
        <v>2.4375285495482224</v>
      </c>
      <c r="AE52" s="19">
        <f>U12*'[1]%Distribucion'!$D$22/0.9243</f>
        <v>2.0934136760158295</v>
      </c>
      <c r="AF52" s="19">
        <f>U12*'[1]%Distribucion'!$D$23/0.9243</f>
        <v>1.8466534305696316</v>
      </c>
      <c r="AG52" s="20">
        <f>U12*'[1]%Distribucion'!$D$24/0.9243</f>
        <v>1.4348722709812891</v>
      </c>
    </row>
    <row r="53" spans="2:33" ht="16.5" thickBot="1" x14ac:dyDescent="0.35">
      <c r="B53" s="34" t="s">
        <v>42</v>
      </c>
      <c r="C53" s="18">
        <f>D13*'[1]%Distribucion'!$D$11/0.9243</f>
        <v>25.257805200919265</v>
      </c>
      <c r="D53" s="19">
        <f>D13*'[1]%Distribucion'!$D$12/0.9243</f>
        <v>28.37037047821677</v>
      </c>
      <c r="E53" s="19">
        <f>D13*'[1]%Distribucion'!$D$13/0.9243</f>
        <v>24.127109644412812</v>
      </c>
      <c r="F53" s="19">
        <f>D13*'[1]%Distribucion'!$D$14/0.9243</f>
        <v>23.620608475048396</v>
      </c>
      <c r="G53" s="19">
        <f>D13*'[1]%Distribucion'!$D$15/0.9243</f>
        <v>23.418848673143899</v>
      </c>
      <c r="H53" s="19">
        <f>D13*'[1]%Distribucion'!$D$16/0.9243</f>
        <v>24.171244601079419</v>
      </c>
      <c r="I53" s="19">
        <f>D13*'[1]%Distribucion'!$D$17/0.9243</f>
        <v>27.38889310853552</v>
      </c>
      <c r="J53" s="19">
        <f>D13*'[1]%Distribucion'!$D$18/0.9243</f>
        <v>32.57580134916364</v>
      </c>
      <c r="K53" s="19">
        <f>D13*'[1]%Distribucion'!$D$19/0.9243</f>
        <v>26.583955565520696</v>
      </c>
      <c r="L53" s="19">
        <f>D13*'[1]%Distribucion'!$D$20/0.9243</f>
        <v>26.211960930759286</v>
      </c>
      <c r="M53" s="19">
        <f>D13*'[1]%Distribucion'!$D$21/0.9243</f>
        <v>26.573447242504841</v>
      </c>
      <c r="N53" s="19">
        <f>D13*'[1]%Distribucion'!$D$22/0.9243</f>
        <v>22.821975925843095</v>
      </c>
      <c r="O53" s="19">
        <f>D13*'[1]%Distribucion'!$D$23/0.9243</f>
        <v>20.131845233783128</v>
      </c>
      <c r="P53" s="20">
        <f>D13*'[1]%Distribucion'!$D$24/0.9243</f>
        <v>15.642689641408062</v>
      </c>
      <c r="S53" s="34" t="s">
        <v>47</v>
      </c>
      <c r="T53" s="18">
        <f>U13*'[1]%Distribucion'!$D$11/0.9243</f>
        <v>3.9405105699129743</v>
      </c>
      <c r="U53" s="19">
        <f>U13*'[1]%Distribucion'!$D$12/0.9243</f>
        <v>4.4261068549887863</v>
      </c>
      <c r="V53" s="19">
        <f>U13*'[1]%Distribucion'!$D$13/0.9243</f>
        <v>3.7641089484607209</v>
      </c>
      <c r="W53" s="19">
        <f>U13*'[1]%Distribucion'!$D$14/0.9243</f>
        <v>3.6850888912674251</v>
      </c>
      <c r="X53" s="19">
        <f>U13*'[1]%Distribucion'!$D$15/0.9243</f>
        <v>3.6536120220120041</v>
      </c>
      <c r="Y53" s="19">
        <f>U13*'[1]%Distribucion'!$D$16/0.9243</f>
        <v>3.770994513610344</v>
      </c>
      <c r="Z53" s="19">
        <f>U13*'[1]%Distribucion'!$D$17/0.9243</f>
        <v>4.272985001423355</v>
      </c>
      <c r="AA53" s="19">
        <f>U13*'[1]%Distribucion'!$D$18/0.9243</f>
        <v>5.0822028485314616</v>
      </c>
      <c r="AB53" s="19">
        <f>U13*'[1]%Distribucion'!$D$19/0.9243</f>
        <v>4.1474054084564163</v>
      </c>
      <c r="AC53" s="19">
        <f>U13*'[1]%Distribucion'!$D$20/0.9243</f>
        <v>4.0893699307667344</v>
      </c>
      <c r="AD53" s="19">
        <f>U13*'[1]%Distribucion'!$D$21/0.9243</f>
        <v>4.1457659881826965</v>
      </c>
      <c r="AE53" s="19">
        <f>U13*'[1]%Distribucion'!$D$22/0.9243</f>
        <v>3.5604929504647185</v>
      </c>
      <c r="AF53" s="19">
        <f>U13*'[1]%Distribucion'!$D$23/0.9243</f>
        <v>3.1408013603924432</v>
      </c>
      <c r="AG53" s="20">
        <f>U13*'[1]%Distribucion'!$D$24/0.9243</f>
        <v>2.4404410194593331</v>
      </c>
    </row>
    <row r="54" spans="2:33" x14ac:dyDescent="0.3">
      <c r="B54" s="33" t="s">
        <v>43</v>
      </c>
      <c r="C54" s="18">
        <f>D14*'[1]%Distribucion'!$D$11/0.9243</f>
        <v>14.47467971736857</v>
      </c>
      <c r="D54" s="19">
        <f>D14*'[1]%Distribucion'!$D$12/0.9243</f>
        <v>16.258420827488624</v>
      </c>
      <c r="E54" s="19">
        <f>D14*'[1]%Distribucion'!$D$13/0.9243</f>
        <v>13.826703540971138</v>
      </c>
      <c r="F54" s="19">
        <f>D14*'[1]%Distribucion'!$D$14/0.9243</f>
        <v>13.536439119945527</v>
      </c>
      <c r="G54" s="19">
        <f>D14*'[1]%Distribucion'!$D$15/0.9243</f>
        <v>13.420815118209182</v>
      </c>
      <c r="H54" s="19">
        <f>D14*'[1]%Distribucion'!$D$16/0.9243</f>
        <v>13.851996291350966</v>
      </c>
      <c r="I54" s="19">
        <f>D14*'[1]%Distribucion'!$D$17/0.9243</f>
        <v>15.695958235708702</v>
      </c>
      <c r="J54" s="19">
        <f>D14*'[1]%Distribucion'!$D$18/0.9243</f>
        <v>18.668458613680546</v>
      </c>
      <c r="K54" s="19">
        <f>D14*'[1]%Distribucion'!$D$19/0.9243</f>
        <v>15.23466664544808</v>
      </c>
      <c r="L54" s="19">
        <f>D14*'[1]%Distribucion'!$D$20/0.9243</f>
        <v>15.021484892246697</v>
      </c>
      <c r="M54" s="19">
        <f>D14*'[1]%Distribucion'!$D$21/0.9243</f>
        <v>15.228644562024312</v>
      </c>
      <c r="N54" s="19">
        <f>D14*'[1]%Distribucion'!$D$22/0.9243</f>
        <v>13.078760779739165</v>
      </c>
      <c r="O54" s="19">
        <f>D14*'[1]%Distribucion'!$D$23/0.9243</f>
        <v>11.537107423254577</v>
      </c>
      <c r="P54" s="20">
        <f>D14*'[1]%Distribucion'!$D$24/0.9243</f>
        <v>8.9644733846209235</v>
      </c>
      <c r="S54" s="33" t="s">
        <v>46</v>
      </c>
      <c r="T54" s="18">
        <f>U14*'[1]%Distribucion'!$D$11/0.9243</f>
        <v>2.2891387543939525</v>
      </c>
      <c r="U54" s="19">
        <f>U14*'[1]%Distribucion'!$D$12/0.9243</f>
        <v>2.5712334868999802</v>
      </c>
      <c r="V54" s="19">
        <f>U14*'[1]%Distribucion'!$D$13/0.9243</f>
        <v>2.1866627475821749</v>
      </c>
      <c r="W54" s="19">
        <f>U14*'[1]%Distribucion'!$D$14/0.9243</f>
        <v>2.1407580679508764</v>
      </c>
      <c r="X54" s="19">
        <f>U14*'[1]%Distribucion'!$D$15/0.9243</f>
        <v>2.1224723864379942</v>
      </c>
      <c r="Y54" s="19">
        <f>U14*'[1]%Distribucion'!$D$16/0.9243</f>
        <v>2.1906627404131176</v>
      </c>
      <c r="Z54" s="19">
        <f>U14*'[1]%Distribucion'!$D$17/0.9243</f>
        <v>2.4822812653737718</v>
      </c>
      <c r="AA54" s="19">
        <f>U14*'[1]%Distribucion'!$D$18/0.9243</f>
        <v>2.9523756609341212</v>
      </c>
      <c r="AB54" s="19">
        <f>U14*'[1]%Distribucion'!$D$19/0.9243</f>
        <v>2.4093290151713349</v>
      </c>
      <c r="AC54" s="19">
        <f>U14*'[1]%Distribucion'!$D$20/0.9243</f>
        <v>2.3756147898819582</v>
      </c>
      <c r="AD54" s="19">
        <f>U14*'[1]%Distribucion'!$D$21/0.9243</f>
        <v>2.4083766359258725</v>
      </c>
      <c r="AE54" s="19">
        <f>U14*'[1]%Distribucion'!$D$22/0.9243</f>
        <v>2.0683772452957174</v>
      </c>
      <c r="AF54" s="19">
        <f>U14*'[1]%Distribucion'!$D$23/0.9243</f>
        <v>1.8245681584572866</v>
      </c>
      <c r="AG54" s="20">
        <f>U14*'[1]%Distribucion'!$D$24/0.9243</f>
        <v>1.4177117447956555</v>
      </c>
    </row>
    <row r="55" spans="2:33" ht="16.5" thickBot="1" x14ac:dyDescent="0.35">
      <c r="B55" s="34" t="s">
        <v>44</v>
      </c>
      <c r="C55" s="18">
        <f>D15*'[1]%Distribucion'!$D$11/0.9243</f>
        <v>9.0349164344215414</v>
      </c>
      <c r="D55" s="19">
        <f>D15*'[1]%Distribucion'!$D$12/0.9243</f>
        <v>10.148305620590477</v>
      </c>
      <c r="E55" s="19">
        <f>D15*'[1]%Distribucion'!$D$13/0.9243</f>
        <v>8.6304577023763756</v>
      </c>
      <c r="F55" s="19">
        <f>D15*'[1]%Distribucion'!$D$14/0.9243</f>
        <v>8.4492782331888581</v>
      </c>
      <c r="G55" s="19">
        <f>D15*'[1]%Distribucion'!$D$15/0.9243</f>
        <v>8.3771071583257797</v>
      </c>
      <c r="H55" s="19">
        <f>D15*'[1]%Distribucion'!$D$16/0.9243</f>
        <v>8.6462451250026735</v>
      </c>
      <c r="I55" s="19">
        <f>D15*'[1]%Distribucion'!$D$17/0.9243</f>
        <v>9.7972234126627988</v>
      </c>
      <c r="J55" s="19">
        <f>D15*'[1]%Distribucion'!$D$18/0.9243</f>
        <v>11.652621462267755</v>
      </c>
      <c r="K55" s="19">
        <f>D15*'[1]%Distribucion'!$D$19/0.9243</f>
        <v>9.5092908952403121</v>
      </c>
      <c r="L55" s="19">
        <f>D15*'[1]%Distribucion'!$D$20/0.9243</f>
        <v>9.3762254759615118</v>
      </c>
      <c r="M55" s="19">
        <f>D15*'[1]%Distribucion'!$D$21/0.9243</f>
        <v>9.5055319850911921</v>
      </c>
      <c r="N55" s="19">
        <f>D15*'[1]%Distribucion'!$D$22/0.9243</f>
        <v>8.1636010618558412</v>
      </c>
      <c r="O55" s="19">
        <f>D15*'[1]%Distribucion'!$D$23/0.9243</f>
        <v>7.2013200636814725</v>
      </c>
      <c r="P55" s="20">
        <f>D15*'[1]%Distribucion'!$D$24/0.9243</f>
        <v>5.5955136479779943</v>
      </c>
      <c r="S55" s="34" t="s">
        <v>45</v>
      </c>
      <c r="T55" s="18">
        <f>U15*'[1]%Distribucion'!$D$11/0.9243</f>
        <v>1.2302472499112316</v>
      </c>
      <c r="U55" s="19">
        <f>U15*'[1]%Distribucion'!$D$12/0.9243</f>
        <v>1.3818528562615837</v>
      </c>
      <c r="V55" s="19">
        <f>U15*'[1]%Distribucion'!$D$13/0.9243</f>
        <v>1.1751737750857825</v>
      </c>
      <c r="W55" s="19">
        <f>U15*'[1]%Distribucion'!$D$14/0.9243</f>
        <v>1.1505033151732678</v>
      </c>
      <c r="X55" s="19">
        <f>U15*'[1]%Distribucion'!$D$15/0.9243</f>
        <v>1.1406760780296932</v>
      </c>
      <c r="Y55" s="19">
        <f>U15*'[1]%Distribucion'!$D$16/0.9243</f>
        <v>1.1773234832109394</v>
      </c>
      <c r="Z55" s="19">
        <f>U15*'[1]%Distribucion'!$D$17/0.9243</f>
        <v>1.3340474422402369</v>
      </c>
      <c r="AA55" s="19">
        <f>U15*'[1]%Distribucion'!$D$18/0.9243</f>
        <v>1.5866893304729646</v>
      </c>
      <c r="AB55" s="19">
        <f>U15*'[1]%Distribucion'!$D$19/0.9243</f>
        <v>1.2948408607195179</v>
      </c>
      <c r="AC55" s="19">
        <f>U15*'[1]%Distribucion'!$D$20/0.9243</f>
        <v>1.2767218922360526</v>
      </c>
      <c r="AD55" s="19">
        <f>U15*'[1]%Distribucion'!$D$21/0.9243</f>
        <v>1.2943290254516233</v>
      </c>
      <c r="AE55" s="19">
        <f>U15*'[1]%Distribucion'!$D$22/0.9243</f>
        <v>1.1116038348132851</v>
      </c>
      <c r="AF55" s="19">
        <f>U15*'[1]%Distribucion'!$D$23/0.9243</f>
        <v>0.98057400623229207</v>
      </c>
      <c r="AG55" s="20">
        <f>U15*'[1]%Distribucion'!$D$24/0.9243</f>
        <v>0.76191797978775966</v>
      </c>
    </row>
    <row r="56" spans="2:33" x14ac:dyDescent="0.3">
      <c r="B56" s="33" t="s">
        <v>45</v>
      </c>
      <c r="C56" s="18">
        <f>D16*'[1]%Distribucion'!$D$11/0.9243</f>
        <v>31.825596989924076</v>
      </c>
      <c r="D56" s="19">
        <f>D16*'[1]%Distribucion'!$D$12/0.9243</f>
        <v>35.747523195788411</v>
      </c>
      <c r="E56" s="19">
        <f>D16*'[1]%Distribucion'!$D$13/0.9243</f>
        <v>30.40088645734135</v>
      </c>
      <c r="F56" s="19">
        <f>D16*'[1]%Distribucion'!$D$14/0.9243</f>
        <v>29.762679694604483</v>
      </c>
      <c r="G56" s="19">
        <f>D16*'[1]%Distribucion'!$D$15/0.9243</f>
        <v>29.508456253846227</v>
      </c>
      <c r="H56" s="19">
        <f>D16*'[1]%Distribucion'!$D$16/0.9243</f>
        <v>30.45649783500722</v>
      </c>
      <c r="I56" s="19">
        <f>D16*'[1]%Distribucion'!$D$17/0.9243</f>
        <v>34.510832082933149</v>
      </c>
      <c r="J56" s="19">
        <f>D16*'[1]%Distribucion'!$D$18/0.9243</f>
        <v>41.046493039093292</v>
      </c>
      <c r="K56" s="19">
        <f>D16*'[1]%Distribucion'!$D$19/0.9243</f>
        <v>33.496586480741357</v>
      </c>
      <c r="L56" s="19">
        <f>D16*'[1]%Distribucion'!$D$20/0.9243</f>
        <v>33.027862011843325</v>
      </c>
      <c r="M56" s="19">
        <f>D16*'[1]%Distribucion'!$D$21/0.9243</f>
        <v>33.483345676535201</v>
      </c>
      <c r="N56" s="19">
        <f>D16*'[1]%Distribucion'!$D$22/0.9243</f>
        <v>28.756378574936392</v>
      </c>
      <c r="O56" s="19">
        <f>D16*'[1]%Distribucion'!$D$23/0.9243</f>
        <v>25.366732698159655</v>
      </c>
      <c r="P56" s="20">
        <f>D16*'[1]%Distribucion'!$D$24/0.9243</f>
        <v>19.710261141288477</v>
      </c>
      <c r="S56" s="33" t="s">
        <v>44</v>
      </c>
      <c r="T56" s="18">
        <f>U16*'[1]%Distribucion'!$D$11/0.9243</f>
        <v>5.0865934286507182</v>
      </c>
      <c r="U56" s="19">
        <f>U16*'[1]%Distribucion'!$D$12/0.9243</f>
        <v>5.7134235890627414</v>
      </c>
      <c r="V56" s="19">
        <f>U16*'[1]%Distribucion'!$D$13/0.9243</f>
        <v>4.8588860509993541</v>
      </c>
      <c r="W56" s="19">
        <f>U16*'[1]%Distribucion'!$D$14/0.9243</f>
        <v>4.7568833037614748</v>
      </c>
      <c r="X56" s="19">
        <f>U16*'[1]%Distribucion'!$D$15/0.9243</f>
        <v>4.716251504031864</v>
      </c>
      <c r="Y56" s="19">
        <f>U16*'[1]%Distribucion'!$D$16/0.9243</f>
        <v>4.8677742571902058</v>
      </c>
      <c r="Z56" s="19">
        <f>U16*'[1]%Distribucion'!$D$17/0.9243</f>
        <v>5.5157668132947366</v>
      </c>
      <c r="AA56" s="19">
        <f>U16*'[1]%Distribucion'!$D$18/0.9243</f>
        <v>6.5603426646768286</v>
      </c>
      <c r="AB56" s="19">
        <f>U16*'[1]%Distribucion'!$D$19/0.9243</f>
        <v>5.3536628622901414</v>
      </c>
      <c r="AC56" s="19">
        <f>U16*'[1]%Distribucion'!$D$20/0.9243</f>
        <v>5.2787479815386718</v>
      </c>
      <c r="AD56" s="19">
        <f>U16*'[1]%Distribucion'!$D$21/0.9243</f>
        <v>5.3515466227208917</v>
      </c>
      <c r="AE56" s="19">
        <f>U16*'[1]%Distribucion'!$D$22/0.9243</f>
        <v>4.5960490964984304</v>
      </c>
      <c r="AF56" s="19">
        <f>U16*'[1]%Distribucion'!$D$23/0.9243</f>
        <v>4.0542917667702794</v>
      </c>
      <c r="AG56" s="20">
        <f>U16*'[1]%Distribucion'!$D$24/0.9243</f>
        <v>3.1502342227864277</v>
      </c>
    </row>
    <row r="57" spans="2:33" ht="16.5" thickBot="1" x14ac:dyDescent="0.35">
      <c r="B57" s="34" t="s">
        <v>46</v>
      </c>
      <c r="C57" s="18">
        <f>D17*'[1]%Distribucion'!$D$11/0.9243</f>
        <v>16.770155140146098</v>
      </c>
      <c r="D57" s="19">
        <f>D17*'[1]%Distribucion'!$D$12/0.9243</f>
        <v>18.836771861943099</v>
      </c>
      <c r="E57" s="19">
        <f>D17*'[1]%Distribucion'!$D$13/0.9243</f>
        <v>16.019419288473721</v>
      </c>
      <c r="F57" s="19">
        <f>D17*'[1]%Distribucion'!$D$14/0.9243</f>
        <v>15.683123116999665</v>
      </c>
      <c r="G57" s="19">
        <f>D17*'[1]%Distribucion'!$D$15/0.9243</f>
        <v>15.549162816329501</v>
      </c>
      <c r="H57" s="19">
        <f>D17*'[1]%Distribucion'!$D$16/0.9243</f>
        <v>16.048723104245319</v>
      </c>
      <c r="I57" s="19">
        <f>D17*'[1]%Distribucion'!$D$17/0.9243</f>
        <v>18.185110815974696</v>
      </c>
      <c r="J57" s="19">
        <f>D17*'[1]%Distribucion'!$D$18/0.9243</f>
        <v>21.629006879036819</v>
      </c>
      <c r="K57" s="19">
        <f>D17*'[1]%Distribucion'!$D$19/0.9243</f>
        <v>17.650665033092693</v>
      </c>
      <c r="L57" s="19">
        <f>D17*'[1]%Distribucion'!$D$20/0.9243</f>
        <v>17.403675728732082</v>
      </c>
      <c r="M57" s="19">
        <f>D17*'[1]%Distribucion'!$D$21/0.9243</f>
        <v>17.643687934099454</v>
      </c>
      <c r="N57" s="19">
        <f>D17*'[1]%Distribucion'!$D$22/0.9243</f>
        <v>15.152863593513601</v>
      </c>
      <c r="O57" s="19">
        <f>D17*'[1]%Distribucion'!$D$23/0.9243</f>
        <v>13.366726251244755</v>
      </c>
      <c r="P57" s="20">
        <f>D17*'[1]%Distribucion'!$D$24/0.9243</f>
        <v>10.386109561333615</v>
      </c>
      <c r="S57" s="34" t="s">
        <v>43</v>
      </c>
      <c r="T57" s="18">
        <f>U17*'[1]%Distribucion'!$D$11/0.9243</f>
        <v>1.4550387282150234</v>
      </c>
      <c r="U57" s="19">
        <f>U17*'[1]%Distribucion'!$D$12/0.9243</f>
        <v>1.634345797318572</v>
      </c>
      <c r="V57" s="19">
        <f>U17*'[1]%Distribucion'!$D$13/0.9243</f>
        <v>1.3899021966973264</v>
      </c>
      <c r="W57" s="19">
        <f>U17*'[1]%Distribucion'!$D$14/0.9243</f>
        <v>1.360723936296276</v>
      </c>
      <c r="X57" s="19">
        <f>U17*'[1]%Distribucion'!$D$15/0.9243</f>
        <v>1.3491010607838245</v>
      </c>
      <c r="Y57" s="19">
        <f>U17*'[1]%Distribucion'!$D$16/0.9243</f>
        <v>1.3924447007156748</v>
      </c>
      <c r="Z57" s="19">
        <f>U17*'[1]%Distribucion'!$D$17/0.9243</f>
        <v>1.5778053508152923</v>
      </c>
      <c r="AA57" s="19">
        <f>U17*'[1]%Distribucion'!$D$18/0.9243</f>
        <v>1.8766101087812332</v>
      </c>
      <c r="AB57" s="19">
        <f>U17*'[1]%Distribucion'!$D$19/0.9243</f>
        <v>1.5314349203854074</v>
      </c>
      <c r="AC57" s="19">
        <f>U17*'[1]%Distribucion'!$D$20/0.9243</f>
        <v>1.5100052436593254</v>
      </c>
      <c r="AD57" s="19">
        <f>U17*'[1]%Distribucion'!$D$21/0.9243</f>
        <v>1.5308295622858008</v>
      </c>
      <c r="AE57" s="19">
        <f>U17*'[1]%Distribucion'!$D$22/0.9243</f>
        <v>1.3147167207261556</v>
      </c>
      <c r="AF57" s="19">
        <f>U17*'[1]%Distribucion'!$D$23/0.9243</f>
        <v>1.1597450472268021</v>
      </c>
      <c r="AG57" s="20">
        <f>U17*'[1]%Distribucion'!$D$24/0.9243</f>
        <v>0.90113606707475613</v>
      </c>
    </row>
    <row r="58" spans="2:33" x14ac:dyDescent="0.3">
      <c r="B58" s="33" t="s">
        <v>47</v>
      </c>
      <c r="C58" s="18">
        <f>D18*'[1]%Distribucion'!$D$11/0.9243</f>
        <v>15.003262288654911</v>
      </c>
      <c r="D58" s="19">
        <f>D18*'[1]%Distribucion'!$D$12/0.9243</f>
        <v>16.852141590493641</v>
      </c>
      <c r="E58" s="19">
        <f>D18*'[1]%Distribucion'!$D$13/0.9243</f>
        <v>14.331623487581822</v>
      </c>
      <c r="F58" s="19">
        <f>D18*'[1]%Distribucion'!$D$14/0.9243</f>
        <v>14.030759266283285</v>
      </c>
      <c r="G58" s="19">
        <f>D18*'[1]%Distribucion'!$D$15/0.9243</f>
        <v>13.91091293746727</v>
      </c>
      <c r="H58" s="19">
        <f>D18*'[1]%Distribucion'!$D$16/0.9243</f>
        <v>14.357839872010326</v>
      </c>
      <c r="I58" s="19">
        <f>D18*'[1]%Distribucion'!$D$17/0.9243</f>
        <v>16.269139136774069</v>
      </c>
      <c r="J58" s="19">
        <f>D18*'[1]%Distribucion'!$D$18/0.9243</f>
        <v>19.350188506752463</v>
      </c>
      <c r="K58" s="19">
        <f>D18*'[1]%Distribucion'!$D$19/0.9243</f>
        <v>15.791002220768508</v>
      </c>
      <c r="L58" s="19">
        <f>D18*'[1]%Distribucion'!$D$20/0.9243</f>
        <v>15.570035552013982</v>
      </c>
      <c r="M58" s="19">
        <f>D18*'[1]%Distribucion'!$D$21/0.9243</f>
        <v>15.784760224476008</v>
      </c>
      <c r="N58" s="19">
        <f>D18*'[1]%Distribucion'!$D$22/0.9243</f>
        <v>13.556367548053224</v>
      </c>
      <c r="O58" s="19">
        <f>D18*'[1]%Distribucion'!$D$23/0.9243</f>
        <v>11.958416497173021</v>
      </c>
      <c r="P58" s="20">
        <f>D18*'[1]%Distribucion'!$D$24/0.9243</f>
        <v>9.2918356810166838</v>
      </c>
      <c r="S58" s="33" t="s">
        <v>42</v>
      </c>
      <c r="T58" s="18">
        <f>U18*'[1]%Distribucion'!$D$11/0.9243</f>
        <v>6.3796680941219224</v>
      </c>
      <c r="U58" s="19">
        <f>U18*'[1]%Distribucion'!$D$12/0.9243</f>
        <v>7.1658461975829448</v>
      </c>
      <c r="V58" s="19">
        <f>U18*'[1]%Distribucion'!$D$13/0.9243</f>
        <v>6.0940746979963105</v>
      </c>
      <c r="W58" s="19">
        <f>U18*'[1]%Distribucion'!$D$14/0.9243</f>
        <v>5.9661415967578861</v>
      </c>
      <c r="X58" s="19">
        <f>U18*'[1]%Distribucion'!$D$15/0.9243</f>
        <v>5.915180693360008</v>
      </c>
      <c r="Y58" s="19">
        <f>U18*'[1]%Distribucion'!$D$16/0.9243</f>
        <v>6.1052223956145966</v>
      </c>
      <c r="Z58" s="19">
        <f>U18*'[1]%Distribucion'!$D$17/0.9243</f>
        <v>6.9179426362620138</v>
      </c>
      <c r="AA58" s="19">
        <f>U18*'[1]%Distribucion'!$D$18/0.9243</f>
        <v>8.228062527782475</v>
      </c>
      <c r="AB58" s="19">
        <f>U18*'[1]%Distribucion'!$D$19/0.9243</f>
        <v>6.7146298654142278</v>
      </c>
      <c r="AC58" s="19">
        <f>U18*'[1]%Distribucion'!$D$20/0.9243</f>
        <v>6.62067069977439</v>
      </c>
      <c r="AD58" s="19">
        <f>U18*'[1]%Distribucion'!$D$21/0.9243</f>
        <v>6.711975651695588</v>
      </c>
      <c r="AE58" s="19">
        <f>U18*'[1]%Distribucion'!$D$22/0.9243</f>
        <v>5.7644213541412839</v>
      </c>
      <c r="AF58" s="19">
        <f>U18*'[1]%Distribucion'!$D$23/0.9243</f>
        <v>5.0849426421695707</v>
      </c>
      <c r="AG58" s="20">
        <f>U18*'[1]%Distribucion'!$D$24/0.9243</f>
        <v>3.9510625415667726</v>
      </c>
    </row>
    <row r="59" spans="2:33" ht="16.5" thickBot="1" x14ac:dyDescent="0.35">
      <c r="B59" s="34" t="s">
        <v>48</v>
      </c>
      <c r="C59" s="18">
        <f>D19*'[1]%Distribucion'!$D$11/0.9243</f>
        <v>13.673565734022748</v>
      </c>
      <c r="D59" s="19">
        <f>D19*'[1]%Distribucion'!$D$12/0.9243</f>
        <v>15.358584110798224</v>
      </c>
      <c r="E59" s="19">
        <f>D19*'[1]%Distribucion'!$D$13/0.9243</f>
        <v>13.061452373654614</v>
      </c>
      <c r="F59" s="19">
        <f>D19*'[1]%Distribucion'!$D$14/0.9243</f>
        <v>12.787252894381899</v>
      </c>
      <c r="G59" s="19">
        <f>D19*'[1]%Distribucion'!$D$15/0.9243</f>
        <v>12.678028205542974</v>
      </c>
      <c r="H59" s="19">
        <f>D19*'[1]%Distribucion'!$D$16/0.9243</f>
        <v>13.085345274338128</v>
      </c>
      <c r="I59" s="19">
        <f>D19*'[1]%Distribucion'!$D$17/0.9243</f>
        <v>14.827251509883878</v>
      </c>
      <c r="J59" s="19">
        <f>D19*'[1]%Distribucion'!$D$18/0.9243</f>
        <v>17.635236218784542</v>
      </c>
      <c r="K59" s="19">
        <f>D19*'[1]%Distribucion'!$D$19/0.9243</f>
        <v>14.391490511703589</v>
      </c>
      <c r="L59" s="19">
        <f>D19*'[1]%Distribucion'!$D$20/0.9243</f>
        <v>14.190107491656827</v>
      </c>
      <c r="M59" s="19">
        <f>D19*'[1]%Distribucion'!$D$21/0.9243</f>
        <v>14.38580172582656</v>
      </c>
      <c r="N59" s="19">
        <f>D19*'[1]%Distribucion'!$D$22/0.9243</f>
        <v>12.354905167727827</v>
      </c>
      <c r="O59" s="19">
        <f>D19*'[1]%Distribucion'!$D$23/0.9243</f>
        <v>10.898575983208845</v>
      </c>
      <c r="P59" s="20">
        <f>D19*'[1]%Distribucion'!$D$24/0.9243</f>
        <v>8.4683266565427964</v>
      </c>
      <c r="S59" s="34" t="s">
        <v>41</v>
      </c>
      <c r="T59" s="18">
        <f>U19*'[1]%Distribucion'!$D$11/0.9243</f>
        <v>11.730408636833015</v>
      </c>
      <c r="U59" s="19">
        <f>U19*'[1]%Distribucion'!$D$12/0.9243</f>
        <v>13.175968230039013</v>
      </c>
      <c r="V59" s="19">
        <f>U19*'[1]%Distribucion'!$D$13/0.9243</f>
        <v>11.205283004729822</v>
      </c>
      <c r="W59" s="19">
        <f>U19*'[1]%Distribucion'!$D$14/0.9243</f>
        <v>10.970050147226347</v>
      </c>
      <c r="X59" s="19">
        <f>U19*'[1]%Distribucion'!$D$15/0.9243</f>
        <v>10.876347432204216</v>
      </c>
      <c r="Y59" s="19">
        <f>U19*'[1]%Distribucion'!$D$16/0.9243</f>
        <v>11.225780473640913</v>
      </c>
      <c r="Z59" s="19">
        <f>U19*'[1]%Distribucion'!$D$17/0.9243</f>
        <v>12.720143564254272</v>
      </c>
      <c r="AA59" s="19">
        <f>U19*'[1]%Distribucion'!$D$18/0.9243</f>
        <v>15.129084196281555</v>
      </c>
      <c r="AB59" s="19">
        <f>U19*'[1]%Distribucion'!$D$19/0.9243</f>
        <v>12.346308774113893</v>
      </c>
      <c r="AC59" s="19">
        <f>U19*'[1]%Distribucion'!$D$20/0.9243</f>
        <v>12.173544393291843</v>
      </c>
      <c r="AD59" s="19">
        <f>U19*'[1]%Distribucion'!$D$21/0.9243</f>
        <v>12.341428424373159</v>
      </c>
      <c r="AE59" s="19">
        <f>U19*'[1]%Distribucion'!$D$22/0.9243</f>
        <v>10.599143566930413</v>
      </c>
      <c r="AF59" s="19">
        <f>U19*'[1]%Distribucion'!$D$23/0.9243</f>
        <v>9.3497740333019994</v>
      </c>
      <c r="AG59" s="20">
        <f>U19*'[1]%Distribucion'!$D$24/0.9243</f>
        <v>7.264888624059588</v>
      </c>
    </row>
    <row r="60" spans="2:33" x14ac:dyDescent="0.3">
      <c r="B60" s="33" t="s">
        <v>49</v>
      </c>
      <c r="C60" s="18">
        <f>D20*'[1]%Distribucion'!$D$11/0.9243</f>
        <v>36.167373848448477</v>
      </c>
      <c r="D60" s="19">
        <f>D20*'[1]%Distribucion'!$D$12/0.9243</f>
        <v>40.624345114012812</v>
      </c>
      <c r="E60" s="19">
        <f>D20*'[1]%Distribucion'!$D$13/0.9243</f>
        <v>34.54829853388155</v>
      </c>
      <c r="F60" s="19">
        <f>D20*'[1]%Distribucion'!$D$14/0.9243</f>
        <v>33.823025019363655</v>
      </c>
      <c r="G60" s="19">
        <f>D20*'[1]%Distribucion'!$D$15/0.9243</f>
        <v>33.534119387024575</v>
      </c>
      <c r="H60" s="19">
        <f>D20*'[1]%Distribucion'!$D$16/0.9243</f>
        <v>34.611496640955721</v>
      </c>
      <c r="I60" s="19">
        <f>D20*'[1]%Distribucion'!$D$17/0.9243</f>
        <v>39.218939590029997</v>
      </c>
      <c r="J60" s="19">
        <f>D20*'[1]%Distribucion'!$D$18/0.9243</f>
        <v>46.646221888080497</v>
      </c>
      <c r="K60" s="19">
        <f>D20*'[1]%Distribucion'!$D$19/0.9243</f>
        <v>38.066326494343876</v>
      </c>
      <c r="L60" s="19">
        <f>D20*'[1]%Distribucion'!$D$20/0.9243</f>
        <v>37.533656734718704</v>
      </c>
      <c r="M60" s="19">
        <f>D20*'[1]%Distribucion'!$D$21/0.9243</f>
        <v>38.051279325992887</v>
      </c>
      <c r="N60" s="19">
        <f>D20*'[1]%Distribucion'!$D$22/0.9243</f>
        <v>32.679440224688136</v>
      </c>
      <c r="O60" s="19">
        <f>D20*'[1]%Distribucion'!$D$23/0.9243</f>
        <v>28.827365126833744</v>
      </c>
      <c r="P60" s="20">
        <f>D20*'[1]%Distribucion'!$D$24/0.9243</f>
        <v>22.399214807289233</v>
      </c>
      <c r="S60" s="33" t="s">
        <v>40</v>
      </c>
      <c r="T60" s="18">
        <f>U20*'[1]%Distribucion'!$D$11/0.9243</f>
        <v>23.900866621795689</v>
      </c>
      <c r="U60" s="19">
        <f>U20*'[1]%Distribucion'!$D$12/0.9243</f>
        <v>26.846213889800296</v>
      </c>
      <c r="V60" s="19">
        <f>U20*'[1]%Distribucion'!$D$13/0.9243</f>
        <v>22.830916027476658</v>
      </c>
      <c r="W60" s="19">
        <f>U20*'[1]%Distribucion'!$D$14/0.9243</f>
        <v>22.35162589135977</v>
      </c>
      <c r="X60" s="19">
        <f>U20*'[1]%Distribucion'!$D$15/0.9243</f>
        <v>22.160705339213624</v>
      </c>
      <c r="Y60" s="19">
        <f>U20*'[1]%Distribucion'!$D$16/0.9243</f>
        <v>22.872679898258628</v>
      </c>
      <c r="Z60" s="19">
        <f>U20*'[1]%Distribucion'!$D$17/0.9243</f>
        <v>25.917464953839357</v>
      </c>
      <c r="AA60" s="19">
        <f>U20*'[1]%Distribucion'!$D$18/0.9243</f>
        <v>30.825714148596536</v>
      </c>
      <c r="AB60" s="19">
        <f>U20*'[1]%Distribucion'!$D$19/0.9243</f>
        <v>25.155771501006292</v>
      </c>
      <c r="AC60" s="19">
        <f>U20*'[1]%Distribucion'!$D$20/0.9243</f>
        <v>24.803761732986839</v>
      </c>
      <c r="AD60" s="19">
        <f>U20*'[1]%Distribucion'!$D$21/0.9243</f>
        <v>25.145827722248683</v>
      </c>
      <c r="AE60" s="19">
        <f>U20*'[1]%Distribucion'!$D$22/0.9243</f>
        <v>21.595898705781273</v>
      </c>
      <c r="AF60" s="19">
        <f>U20*'[1]%Distribucion'!$D$23/0.9243</f>
        <v>19.050291343832658</v>
      </c>
      <c r="AG60" s="20">
        <f>U20*'[1]%Distribucion'!$D$24/0.9243</f>
        <v>14.802309058580905</v>
      </c>
    </row>
    <row r="61" spans="2:33" ht="16.5" thickBot="1" x14ac:dyDescent="0.35">
      <c r="B61" s="34" t="s">
        <v>50</v>
      </c>
      <c r="C61" s="18">
        <f>D21*'[1]%Distribucion'!$D$11/0.9243</f>
        <v>102.75315884351245</v>
      </c>
      <c r="D61" s="19">
        <f>D21*'[1]%Distribucion'!$D$12/0.9243</f>
        <v>115.41561750945037</v>
      </c>
      <c r="E61" s="19">
        <f>D21*'[1]%Distribucion'!$D$13/0.9243</f>
        <v>98.153292022260189</v>
      </c>
      <c r="F61" s="19">
        <f>D21*'[1]%Distribucion'!$D$14/0.9243</f>
        <v>96.092756884859071</v>
      </c>
      <c r="G61" s="19">
        <f>D21*'[1]%Distribucion'!$D$15/0.9243</f>
        <v>95.271962805230416</v>
      </c>
      <c r="H61" s="19">
        <f>D21*'[1]%Distribucion'!$D$16/0.9243</f>
        <v>98.332840727178947</v>
      </c>
      <c r="I61" s="19">
        <f>D21*'[1]%Distribucion'!$D$17/0.9243</f>
        <v>111.42279630959014</v>
      </c>
      <c r="J61" s="19">
        <f>D21*'[1]%Distribucion'!$D$18/0.9243</f>
        <v>132.52404410671019</v>
      </c>
      <c r="K61" s="19">
        <f>D21*'[1]%Distribucion'!$D$19/0.9243</f>
        <v>108.14816992940497</v>
      </c>
      <c r="L61" s="19">
        <f>D21*'[1]%Distribucion'!$D$20/0.9243</f>
        <v>106.63483084508965</v>
      </c>
      <c r="M61" s="19">
        <f>D21*'[1]%Distribucion'!$D$21/0.9243</f>
        <v>108.10542023775766</v>
      </c>
      <c r="N61" s="19">
        <f>D21*'[1]%Distribucion'!$D$22/0.9243</f>
        <v>92.843780319662301</v>
      </c>
      <c r="O61" s="19">
        <f>D21*'[1]%Distribucion'!$D$23/0.9243</f>
        <v>81.8998592579469</v>
      </c>
      <c r="P61" s="20">
        <f>D21*'[1]%Distribucion'!$D$24/0.9243</f>
        <v>63.637190986209283</v>
      </c>
      <c r="S61" s="34" t="s">
        <v>39</v>
      </c>
      <c r="T61" s="18">
        <f>U21*'[1]%Distribucion'!$D$11/0.9243</f>
        <v>61.858400974339595</v>
      </c>
      <c r="U61" s="19">
        <f>U21*'[1]%Distribucion'!$D$12/0.9243</f>
        <v>69.481324243019657</v>
      </c>
      <c r="V61" s="19">
        <f>U21*'[1]%Distribucion'!$D$13/0.9243</f>
        <v>59.089236410835291</v>
      </c>
      <c r="W61" s="19">
        <f>U21*'[1]%Distribucion'!$D$14/0.9243</f>
        <v>57.84877421789006</v>
      </c>
      <c r="X61" s="19">
        <f>U21*'[1]%Distribucion'!$D$15/0.9243</f>
        <v>57.354648199123481</v>
      </c>
      <c r="Y61" s="19">
        <f>U21*'[1]%Distribucion'!$D$16/0.9243</f>
        <v>59.19732647744047</v>
      </c>
      <c r="Z61" s="19">
        <f>U21*'[1]%Distribucion'!$D$17/0.9243</f>
        <v>67.077607047561457</v>
      </c>
      <c r="AA61" s="19">
        <f>U21*'[1]%Distribucion'!$D$18/0.9243</f>
        <v>79.780763446685285</v>
      </c>
      <c r="AB61" s="19">
        <f>U21*'[1]%Distribucion'!$D$19/0.9243</f>
        <v>65.106250118524002</v>
      </c>
      <c r="AC61" s="19">
        <f>U21*'[1]%Distribucion'!$D$20/0.9243</f>
        <v>64.195205271423148</v>
      </c>
      <c r="AD61" s="19">
        <f>U21*'[1]%Distribucion'!$D$21/0.9243</f>
        <v>65.08051438837991</v>
      </c>
      <c r="AE61" s="19">
        <f>U21*'[1]%Distribucion'!$D$22/0.9243</f>
        <v>55.89285872693906</v>
      </c>
      <c r="AF61" s="19">
        <f>U21*'[1]%Distribucion'!$D$23/0.9243</f>
        <v>49.304511810051508</v>
      </c>
      <c r="AG61" s="20">
        <f>U21*'[1]%Distribucion'!$D$24/0.9243</f>
        <v>38.310207892495391</v>
      </c>
    </row>
    <row r="62" spans="2:33" x14ac:dyDescent="0.3">
      <c r="B62" s="33" t="s">
        <v>51</v>
      </c>
      <c r="C62" s="18">
        <f>D22*'[1]%Distribucion'!$D$11/0.9243</f>
        <v>0</v>
      </c>
      <c r="D62" s="19">
        <f>D22*'[1]%Distribucion'!$D$12/0.9243</f>
        <v>0</v>
      </c>
      <c r="E62" s="19">
        <f>D22*'[1]%Distribucion'!$D$13/0.9243</f>
        <v>0</v>
      </c>
      <c r="F62" s="19">
        <f>D22*'[1]%Distribucion'!$D$14/0.9243</f>
        <v>0</v>
      </c>
      <c r="G62" s="19">
        <f>D22*'[1]%Distribucion'!$D$15/0.9243</f>
        <v>0</v>
      </c>
      <c r="H62" s="19">
        <f>D22*'[1]%Distribucion'!$D$16/0.9243</f>
        <v>0</v>
      </c>
      <c r="I62" s="19">
        <f>D22*'[1]%Distribucion'!$D$17/0.9243</f>
        <v>0</v>
      </c>
      <c r="J62" s="19">
        <f>D22*'[1]%Distribucion'!$D$18/0.9243</f>
        <v>0</v>
      </c>
      <c r="K62" s="19">
        <f>D22*'[1]%Distribucion'!$D$19/0.9243</f>
        <v>0</v>
      </c>
      <c r="L62" s="19">
        <f>D22*'[1]%Distribucion'!$D$20/0.9243</f>
        <v>0</v>
      </c>
      <c r="M62" s="19">
        <f>D22*'[1]%Distribucion'!$D$21/0.9243</f>
        <v>0</v>
      </c>
      <c r="N62" s="19">
        <f>D22*'[1]%Distribucion'!$D$22/0.9243</f>
        <v>0</v>
      </c>
      <c r="O62" s="19">
        <f>D22*'[1]%Distribucion'!$D$23/0.9243</f>
        <v>0</v>
      </c>
      <c r="P62" s="20">
        <f>D22*'[1]%Distribucion'!$D$24/0.9243</f>
        <v>0</v>
      </c>
      <c r="S62" s="33" t="s">
        <v>38</v>
      </c>
      <c r="T62" s="18">
        <f>U22*'[1]%Distribucion'!$D$11/0.9243</f>
        <v>157.52215946502838</v>
      </c>
      <c r="U62" s="19">
        <f>U22*'[1]%Distribucion'!$D$12/0.9243</f>
        <v>176.93390169898638</v>
      </c>
      <c r="V62" s="19">
        <f>U22*'[1]%Distribucion'!$D$13/0.9243</f>
        <v>150.47049348132185</v>
      </c>
      <c r="W62" s="19">
        <f>U22*'[1]%Distribucion'!$D$14/0.9243</f>
        <v>147.31166169308153</v>
      </c>
      <c r="X62" s="19">
        <f>U22*'[1]%Distribucion'!$D$15/0.9243</f>
        <v>146.05337185212275</v>
      </c>
      <c r="Y62" s="19">
        <f>U22*'[1]%Distribucion'!$D$16/0.9243</f>
        <v>150.74574438403155</v>
      </c>
      <c r="Z62" s="19">
        <f>U22*'[1]%Distribucion'!$D$17/0.9243</f>
        <v>170.8128459101556</v>
      </c>
      <c r="AA62" s="19">
        <f>U22*'[1]%Distribucion'!$D$18/0.9243</f>
        <v>203.16138057147111</v>
      </c>
      <c r="AB62" s="19">
        <f>U22*'[1]%Distribucion'!$D$19/0.9243</f>
        <v>165.79279373216374</v>
      </c>
      <c r="AC62" s="19">
        <f>U22*'[1]%Distribucion'!$D$20/0.9243</f>
        <v>163.47282183789602</v>
      </c>
      <c r="AD62" s="19">
        <f>U22*'[1]%Distribucion'!$D$21/0.9243</f>
        <v>165.72725780294715</v>
      </c>
      <c r="AE62" s="19">
        <f>U22*'[1]%Distribucion'!$D$22/0.9243</f>
        <v>142.33093107261968</v>
      </c>
      <c r="AF62" s="19">
        <f>U22*'[1]%Distribucion'!$D$23/0.9243</f>
        <v>125.55373319316917</v>
      </c>
      <c r="AG62" s="20">
        <f>U22*'[1]%Distribucion'!$D$24/0.9243</f>
        <v>97.556784231836104</v>
      </c>
    </row>
    <row r="63" spans="2:33" ht="16.5" thickBot="1" x14ac:dyDescent="0.35">
      <c r="B63" s="34" t="s">
        <v>52</v>
      </c>
      <c r="C63" s="21">
        <f>D23*'[1]%Distribucion'!$D$11/0.9243</f>
        <v>278.75706103834437</v>
      </c>
      <c r="D63" s="22">
        <f>D23*'[1]%Distribucion'!$D$12/0.9243</f>
        <v>313.10880071198295</v>
      </c>
      <c r="E63" s="22">
        <f>D23*'[1]%Distribucion'!$D$13/0.9243</f>
        <v>266.27817113664446</v>
      </c>
      <c r="F63" s="22">
        <f>D23*'[1]%Distribucion'!$D$14/0.9243</f>
        <v>260.68818513978636</v>
      </c>
      <c r="G63" s="22">
        <f>D23*'[1]%Distribucion'!$D$15/0.9243</f>
        <v>258.46146872610012</v>
      </c>
      <c r="H63" s="22">
        <f>D23*'[1]%Distribucion'!$D$16/0.9243</f>
        <v>266.76526535213833</v>
      </c>
      <c r="I63" s="22">
        <f>D23*'[1]%Distribucion'!$D$17/0.9243</f>
        <v>302.27675315790515</v>
      </c>
      <c r="J63" s="22">
        <f>D23*'[1]%Distribucion'!$D$18/0.9243</f>
        <v>359.52192095975522</v>
      </c>
      <c r="K63" s="22">
        <f>D23*'[1]%Distribucion'!$D$19/0.9243</f>
        <v>293.39308246580282</v>
      </c>
      <c r="L63" s="22">
        <f>D23*'[1]%Distribucion'!$D$20/0.9243</f>
        <v>289.28757407806887</v>
      </c>
      <c r="M63" s="22">
        <f>D23*'[1]%Distribucion'!$D$21/0.9243</f>
        <v>293.27710765258996</v>
      </c>
      <c r="N63" s="22">
        <f>D23*'[1]%Distribucion'!$D$22/0.9243</f>
        <v>251.8740993356117</v>
      </c>
      <c r="O63" s="22">
        <f>D23*'[1]%Distribucion'!$D$23/0.9243</f>
        <v>222.1845471531287</v>
      </c>
      <c r="P63" s="23">
        <f>D23*'[1]%Distribucion'!$D$24/0.9243</f>
        <v>172.6401069486102</v>
      </c>
      <c r="S63" s="34" t="s">
        <v>37</v>
      </c>
      <c r="T63" s="21">
        <f>U23*'[1]%Distribucion'!$D$11/0.9243</f>
        <v>248.0817390325978</v>
      </c>
      <c r="U63" s="22">
        <f>U23*'[1]%Distribucion'!$D$12/0.9243</f>
        <v>278.65330297895139</v>
      </c>
      <c r="V63" s="22">
        <f>U23*'[1]%Distribucion'!$D$13/0.9243</f>
        <v>236.97606624182248</v>
      </c>
      <c r="W63" s="22">
        <f>U23*'[1]%Distribucion'!$D$14/0.9243</f>
        <v>232.00122025190268</v>
      </c>
      <c r="X63" s="22">
        <f>U23*'[1]%Distribucion'!$D$15/0.9243</f>
        <v>230.01953886172717</v>
      </c>
      <c r="Y63" s="22">
        <f>U23*'[1]%Distribucion'!$D$16/0.9243</f>
        <v>237.40955904592334</v>
      </c>
      <c r="Z63" s="22">
        <f>U23*'[1]%Distribucion'!$D$17/0.9243</f>
        <v>269.0132487163267</v>
      </c>
      <c r="AA63" s="22">
        <f>U23*'[1]%Distribucion'!$D$18/0.9243</f>
        <v>319.95897445542232</v>
      </c>
      <c r="AB63" s="22">
        <f>U23*'[1]%Distribucion'!$D$19/0.9243</f>
        <v>261.10716567010559</v>
      </c>
      <c r="AC63" s="22">
        <f>U23*'[1]%Distribucion'!$D$20/0.9243</f>
        <v>257.45344060696954</v>
      </c>
      <c r="AD63" s="22">
        <f>U23*'[1]%Distribucion'!$D$21/0.9243</f>
        <v>261.00395309770062</v>
      </c>
      <c r="AE63" s="22">
        <f>U23*'[1]%Distribucion'!$D$22/0.9243</f>
        <v>224.1570647491246</v>
      </c>
      <c r="AF63" s="22">
        <f>U23*'[1]%Distribucion'!$D$23/0.9243</f>
        <v>197.73464621345099</v>
      </c>
      <c r="AG63" s="23">
        <f>U23*'[1]%Distribucion'!$D$24/0.9243</f>
        <v>153.6422352820457</v>
      </c>
    </row>
    <row r="64" spans="2:33" ht="16.5" thickBot="1" x14ac:dyDescent="0.35">
      <c r="S64" s="31"/>
    </row>
    <row r="65" spans="2:33" ht="16.5" thickBot="1" x14ac:dyDescent="0.3">
      <c r="B65" s="43" t="s">
        <v>23</v>
      </c>
      <c r="C65" s="40" t="s">
        <v>9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2"/>
      <c r="S65" s="43" t="s">
        <v>24</v>
      </c>
      <c r="T65" s="40" t="s">
        <v>9</v>
      </c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2"/>
    </row>
    <row r="66" spans="2:33" ht="16.5" thickBot="1" x14ac:dyDescent="0.3">
      <c r="B66" s="44"/>
      <c r="C66" s="12">
        <v>0.29166666666666669</v>
      </c>
      <c r="D66" s="13">
        <v>0.33333333333333331</v>
      </c>
      <c r="E66" s="13">
        <v>0.375</v>
      </c>
      <c r="F66" s="13">
        <v>0.41666666666666702</v>
      </c>
      <c r="G66" s="13">
        <v>0.45833333333333398</v>
      </c>
      <c r="H66" s="13">
        <v>0.5</v>
      </c>
      <c r="I66" s="13">
        <v>0.54166666666666696</v>
      </c>
      <c r="J66" s="13">
        <v>0.58333333333333304</v>
      </c>
      <c r="K66" s="13">
        <v>0.625</v>
      </c>
      <c r="L66" s="13">
        <v>0.66666666666666696</v>
      </c>
      <c r="M66" s="13">
        <v>0.70833333333333304</v>
      </c>
      <c r="N66" s="13">
        <v>0.75</v>
      </c>
      <c r="O66" s="13">
        <v>0.79166666666666696</v>
      </c>
      <c r="P66" s="14">
        <v>0.83333333333333304</v>
      </c>
      <c r="S66" s="44"/>
      <c r="T66" s="12">
        <v>0.29166666666666669</v>
      </c>
      <c r="U66" s="13">
        <v>0.33333333333333331</v>
      </c>
      <c r="V66" s="13">
        <v>0.375</v>
      </c>
      <c r="W66" s="13">
        <v>0.41666666666666702</v>
      </c>
      <c r="X66" s="13">
        <v>0.45833333333333398</v>
      </c>
      <c r="Y66" s="13">
        <v>0.5</v>
      </c>
      <c r="Z66" s="13">
        <v>0.54166666666666696</v>
      </c>
      <c r="AA66" s="13">
        <v>0.58333333333333304</v>
      </c>
      <c r="AB66" s="13">
        <v>0.625</v>
      </c>
      <c r="AC66" s="13">
        <v>0.66666666666666696</v>
      </c>
      <c r="AD66" s="13">
        <v>0.70833333333333304</v>
      </c>
      <c r="AE66" s="13">
        <v>0.75</v>
      </c>
      <c r="AF66" s="13">
        <v>0.79166666666666696</v>
      </c>
      <c r="AG66" s="14">
        <v>0.83333333333333304</v>
      </c>
    </row>
    <row r="67" spans="2:33" x14ac:dyDescent="0.3">
      <c r="B67" s="33" t="s">
        <v>37</v>
      </c>
      <c r="C67" s="15">
        <f>C29-C48</f>
        <v>250.77539200913503</v>
      </c>
      <c r="D67" s="16">
        <f t="shared" ref="D67:P67" si="5">D29-D48</f>
        <v>281.67889971137572</v>
      </c>
      <c r="E67" s="16">
        <f t="shared" si="5"/>
        <v>239.54913465342568</v>
      </c>
      <c r="F67" s="16">
        <f t="shared" si="5"/>
        <v>234.52027215765256</v>
      </c>
      <c r="G67" s="16">
        <f t="shared" si="5"/>
        <v>232.51707381908733</v>
      </c>
      <c r="H67" s="16">
        <f t="shared" si="5"/>
        <v>239.98733428998685</v>
      </c>
      <c r="I67" s="16">
        <f t="shared" si="5"/>
        <v>271.93417446023028</v>
      </c>
      <c r="J67" s="16">
        <f t="shared" si="5"/>
        <v>323.43306508084481</v>
      </c>
      <c r="K67" s="16">
        <f t="shared" si="5"/>
        <v>263.94224775532939</v>
      </c>
      <c r="L67" s="16">
        <f t="shared" si="5"/>
        <v>260.24885081859981</v>
      </c>
      <c r="M67" s="16">
        <f t="shared" si="5"/>
        <v>263.83791450852914</v>
      </c>
      <c r="N67" s="16">
        <f t="shared" si="5"/>
        <v>226.59094540083183</v>
      </c>
      <c r="O67" s="16">
        <f t="shared" si="5"/>
        <v>199.88163421996208</v>
      </c>
      <c r="P67" s="17">
        <f t="shared" si="5"/>
        <v>155.31047118688568</v>
      </c>
      <c r="S67" s="33" t="s">
        <v>52</v>
      </c>
      <c r="T67" s="15">
        <f>T29-T48</f>
        <v>284.19139415297997</v>
      </c>
      <c r="U67" s="16">
        <f t="shared" ref="U67:AG67" si="6">U29-U48</f>
        <v>319.21281658105147</v>
      </c>
      <c r="V67" s="16">
        <f t="shared" si="6"/>
        <v>271.46922989484193</v>
      </c>
      <c r="W67" s="16">
        <f t="shared" si="6"/>
        <v>265.77026783868712</v>
      </c>
      <c r="X67" s="16">
        <f t="shared" si="6"/>
        <v>263.50014187440974</v>
      </c>
      <c r="Y67" s="16">
        <f t="shared" si="6"/>
        <v>271.9658199495276</v>
      </c>
      <c r="Z67" s="16">
        <f t="shared" si="6"/>
        <v>308.16959965066025</v>
      </c>
      <c r="AA67" s="16">
        <f t="shared" si="6"/>
        <v>366.53075464895903</v>
      </c>
      <c r="AB67" s="16">
        <f t="shared" si="6"/>
        <v>299.11274293901181</v>
      </c>
      <c r="AC67" s="16">
        <f t="shared" si="6"/>
        <v>294.92719819237533</v>
      </c>
      <c r="AD67" s="16">
        <f t="shared" si="6"/>
        <v>298.9945072117057</v>
      </c>
      <c r="AE67" s="16">
        <f t="shared" si="6"/>
        <v>256.78435256342237</v>
      </c>
      <c r="AF67" s="16">
        <f t="shared" si="6"/>
        <v>226.51600637305668</v>
      </c>
      <c r="AG67" s="17">
        <f t="shared" si="6"/>
        <v>176.00570366788401</v>
      </c>
    </row>
    <row r="68" spans="2:33" ht="16.5" thickBot="1" x14ac:dyDescent="0.35">
      <c r="B68" s="34" t="s">
        <v>38</v>
      </c>
      <c r="C68" s="18">
        <f>C67+C30-C49</f>
        <v>395.01753231450635</v>
      </c>
      <c r="D68" s="19">
        <f t="shared" ref="D68:P82" si="7">D67+D30-D49</f>
        <v>443.69626133412561</v>
      </c>
      <c r="E68" s="19">
        <f t="shared" si="7"/>
        <v>377.33410475707547</v>
      </c>
      <c r="F68" s="19">
        <f t="shared" si="7"/>
        <v>369.41271806313335</v>
      </c>
      <c r="G68" s="19">
        <f t="shared" si="7"/>
        <v>366.25731091533902</v>
      </c>
      <c r="H68" s="19">
        <f t="shared" si="7"/>
        <v>378.02435007065549</v>
      </c>
      <c r="I68" s="19">
        <f t="shared" si="7"/>
        <v>428.34652031308434</v>
      </c>
      <c r="J68" s="19">
        <f t="shared" si="7"/>
        <v>509.46677907096432</v>
      </c>
      <c r="K68" s="19">
        <f t="shared" si="7"/>
        <v>415.75776054636299</v>
      </c>
      <c r="L68" s="19">
        <f t="shared" si="7"/>
        <v>409.93997861761727</v>
      </c>
      <c r="M68" s="19">
        <f t="shared" si="7"/>
        <v>415.59341642408208</v>
      </c>
      <c r="N68" s="19">
        <f t="shared" si="7"/>
        <v>356.92256476978071</v>
      </c>
      <c r="O68" s="19">
        <f t="shared" si="7"/>
        <v>314.85046946585595</v>
      </c>
      <c r="P68" s="20">
        <f t="shared" si="7"/>
        <v>244.64266042743148</v>
      </c>
      <c r="S68" s="34" t="s">
        <v>51</v>
      </c>
      <c r="T68" s="18">
        <f>T67+T30-T49</f>
        <v>282.74143348300282</v>
      </c>
      <c r="U68" s="19">
        <f t="shared" ref="U68:AG82" si="8">U67+U30-U49</f>
        <v>317.58417462032412</v>
      </c>
      <c r="V68" s="19">
        <f t="shared" si="8"/>
        <v>270.08417843109277</v>
      </c>
      <c r="W68" s="19">
        <f t="shared" si="8"/>
        <v>264.41429280375013</v>
      </c>
      <c r="X68" s="19">
        <f t="shared" si="8"/>
        <v>262.15574915136472</v>
      </c>
      <c r="Y68" s="19">
        <f t="shared" si="8"/>
        <v>270.57823485505207</v>
      </c>
      <c r="Z68" s="19">
        <f t="shared" si="8"/>
        <v>306.59730081132409</v>
      </c>
      <c r="AA68" s="19">
        <f t="shared" si="8"/>
        <v>364.66069387473323</v>
      </c>
      <c r="AB68" s="19">
        <f t="shared" si="8"/>
        <v>297.58665269816134</v>
      </c>
      <c r="AC68" s="19">
        <f t="shared" si="8"/>
        <v>293.42246283907571</v>
      </c>
      <c r="AD68" s="19">
        <f t="shared" si="8"/>
        <v>297.4690202162663</v>
      </c>
      <c r="AE68" s="19">
        <f t="shared" si="8"/>
        <v>255.47422417972444</v>
      </c>
      <c r="AF68" s="19">
        <f t="shared" si="8"/>
        <v>225.36030881458515</v>
      </c>
      <c r="AG68" s="20">
        <f t="shared" si="8"/>
        <v>175.10771254900899</v>
      </c>
    </row>
    <row r="69" spans="2:33" x14ac:dyDescent="0.3">
      <c r="B69" s="33" t="s">
        <v>39</v>
      </c>
      <c r="C69" s="18">
        <f>C68+C31-C50</f>
        <v>465.39136850088966</v>
      </c>
      <c r="D69" s="19">
        <f t="shared" si="7"/>
        <v>522.74239335942002</v>
      </c>
      <c r="E69" s="19">
        <f t="shared" si="7"/>
        <v>444.55757283992455</v>
      </c>
      <c r="F69" s="19">
        <f t="shared" si="7"/>
        <v>435.22496177246614</v>
      </c>
      <c r="G69" s="19">
        <f t="shared" si="7"/>
        <v>431.50740715638324</v>
      </c>
      <c r="H69" s="19">
        <f t="shared" si="7"/>
        <v>445.37078791219272</v>
      </c>
      <c r="I69" s="19">
        <f t="shared" si="7"/>
        <v>504.6580391332663</v>
      </c>
      <c r="J69" s="19">
        <f t="shared" si="7"/>
        <v>600.23017238839998</v>
      </c>
      <c r="K69" s="19">
        <f t="shared" si="7"/>
        <v>489.82654519618512</v>
      </c>
      <c r="L69" s="19">
        <f t="shared" si="7"/>
        <v>482.97230387278216</v>
      </c>
      <c r="M69" s="19">
        <f t="shared" si="7"/>
        <v>489.63292255993082</v>
      </c>
      <c r="N69" s="19">
        <f t="shared" si="7"/>
        <v>420.50964141713769</v>
      </c>
      <c r="O69" s="19">
        <f t="shared" si="7"/>
        <v>370.94224653603118</v>
      </c>
      <c r="P69" s="20">
        <f t="shared" si="7"/>
        <v>288.22665632818462</v>
      </c>
      <c r="S69" s="33" t="s">
        <v>50</v>
      </c>
      <c r="T69" s="18">
        <f>T68+T31-T50</f>
        <v>300.9003514715555</v>
      </c>
      <c r="U69" s="19">
        <f t="shared" si="8"/>
        <v>337.98084910255682</v>
      </c>
      <c r="V69" s="19">
        <f t="shared" si="8"/>
        <v>287.43019095468946</v>
      </c>
      <c r="W69" s="19">
        <f t="shared" si="8"/>
        <v>281.39615994248732</v>
      </c>
      <c r="X69" s="19">
        <f t="shared" si="8"/>
        <v>278.99256252683836</v>
      </c>
      <c r="Y69" s="19">
        <f t="shared" si="8"/>
        <v>287.95597788936266</v>
      </c>
      <c r="Z69" s="19">
        <f t="shared" si="8"/>
        <v>326.28834917434773</v>
      </c>
      <c r="AA69" s="19">
        <f t="shared" si="8"/>
        <v>388.08083273499005</v>
      </c>
      <c r="AB69" s="19">
        <f t="shared" si="8"/>
        <v>316.69899698483158</v>
      </c>
      <c r="AC69" s="19">
        <f t="shared" si="8"/>
        <v>312.26736424972881</v>
      </c>
      <c r="AD69" s="19">
        <f t="shared" si="8"/>
        <v>316.57380961943318</v>
      </c>
      <c r="AE69" s="19">
        <f t="shared" si="8"/>
        <v>271.88192017221013</v>
      </c>
      <c r="AF69" s="19">
        <f t="shared" si="8"/>
        <v>239.83395463022387</v>
      </c>
      <c r="AG69" s="20">
        <f t="shared" si="8"/>
        <v>186.35391213203425</v>
      </c>
    </row>
    <row r="70" spans="2:33" ht="16.5" thickBot="1" x14ac:dyDescent="0.35">
      <c r="B70" s="34" t="s">
        <v>40</v>
      </c>
      <c r="C70" s="18">
        <f t="shared" ref="C70" si="9">C69+C32-C51</f>
        <v>458.71650495725345</v>
      </c>
      <c r="D70" s="19">
        <f t="shared" si="7"/>
        <v>515.24497424013691</v>
      </c>
      <c r="E70" s="19">
        <f t="shared" si="7"/>
        <v>438.18151746623977</v>
      </c>
      <c r="F70" s="19">
        <f t="shared" si="7"/>
        <v>428.98275912918712</v>
      </c>
      <c r="G70" s="19">
        <f t="shared" si="7"/>
        <v>425.31852344305838</v>
      </c>
      <c r="H70" s="19">
        <f t="shared" si="7"/>
        <v>438.98306902258042</v>
      </c>
      <c r="I70" s="19">
        <f t="shared" si="7"/>
        <v>497.41999439198923</v>
      </c>
      <c r="J70" s="19">
        <f t="shared" si="7"/>
        <v>591.6213868228848</v>
      </c>
      <c r="K70" s="19">
        <f t="shared" si="7"/>
        <v>482.80122076920435</v>
      </c>
      <c r="L70" s="19">
        <f t="shared" si="7"/>
        <v>476.04528622290445</v>
      </c>
      <c r="M70" s="19">
        <f t="shared" si="7"/>
        <v>482.61037516055183</v>
      </c>
      <c r="N70" s="19">
        <f t="shared" si="7"/>
        <v>414.47849287159386</v>
      </c>
      <c r="O70" s="19">
        <f t="shared" si="7"/>
        <v>365.6220170565428</v>
      </c>
      <c r="P70" s="20">
        <f t="shared" si="7"/>
        <v>284.09277304017627</v>
      </c>
      <c r="S70" s="34" t="s">
        <v>49</v>
      </c>
      <c r="T70" s="18">
        <f t="shared" ref="T70" si="10">T69+T32-T51</f>
        <v>297.49793198811699</v>
      </c>
      <c r="U70" s="19">
        <f t="shared" si="8"/>
        <v>334.15914327738324</v>
      </c>
      <c r="V70" s="19">
        <f t="shared" si="8"/>
        <v>284.18008480808652</v>
      </c>
      <c r="W70" s="19">
        <f t="shared" si="8"/>
        <v>278.21428337613975</v>
      </c>
      <c r="X70" s="19">
        <f t="shared" si="8"/>
        <v>275.83786454847632</v>
      </c>
      <c r="Y70" s="19">
        <f t="shared" si="8"/>
        <v>284.69992642663789</v>
      </c>
      <c r="Z70" s="19">
        <f t="shared" si="8"/>
        <v>322.59885585531208</v>
      </c>
      <c r="AA70" s="19">
        <f t="shared" si="8"/>
        <v>383.69262321649308</v>
      </c>
      <c r="AB70" s="19">
        <f t="shared" si="8"/>
        <v>313.11793490744651</v>
      </c>
      <c r="AC70" s="19">
        <f t="shared" si="8"/>
        <v>308.73641269394204</v>
      </c>
      <c r="AD70" s="19">
        <f t="shared" si="8"/>
        <v>312.99416309350573</v>
      </c>
      <c r="AE70" s="19">
        <f t="shared" si="8"/>
        <v>268.80762551663861</v>
      </c>
      <c r="AF70" s="19">
        <f t="shared" si="8"/>
        <v>237.12204114779274</v>
      </c>
      <c r="AG70" s="20">
        <f t="shared" si="8"/>
        <v>184.24672223228114</v>
      </c>
    </row>
    <row r="71" spans="2:33" x14ac:dyDescent="0.3">
      <c r="B71" s="33" t="s">
        <v>41</v>
      </c>
      <c r="C71" s="18">
        <f>C70+C33-C52</f>
        <v>445.23504495195073</v>
      </c>
      <c r="D71" s="19">
        <f t="shared" si="7"/>
        <v>500.10216939643738</v>
      </c>
      <c r="E71" s="19">
        <f t="shared" si="7"/>
        <v>425.30357098089485</v>
      </c>
      <c r="F71" s="19">
        <f t="shared" si="7"/>
        <v>416.37515977824705</v>
      </c>
      <c r="G71" s="19">
        <f t="shared" si="7"/>
        <v>412.81861423694352</v>
      </c>
      <c r="H71" s="19">
        <f t="shared" si="7"/>
        <v>426.08156531805497</v>
      </c>
      <c r="I71" s="19">
        <f t="shared" si="7"/>
        <v>482.8010572319705</v>
      </c>
      <c r="J71" s="19">
        <f t="shared" si="7"/>
        <v>574.23391552298528</v>
      </c>
      <c r="K71" s="19">
        <f t="shared" si="7"/>
        <v>468.61192241614441</v>
      </c>
      <c r="L71" s="19">
        <f t="shared" si="7"/>
        <v>462.054541574366</v>
      </c>
      <c r="M71" s="19">
        <f t="shared" si="7"/>
        <v>468.4266856692015</v>
      </c>
      <c r="N71" s="19">
        <f t="shared" si="7"/>
        <v>402.2971670105868</v>
      </c>
      <c r="O71" s="19">
        <f t="shared" si="7"/>
        <v>354.87655979320488</v>
      </c>
      <c r="P71" s="20">
        <f t="shared" si="7"/>
        <v>275.74342149919875</v>
      </c>
      <c r="S71" s="33" t="s">
        <v>48</v>
      </c>
      <c r="T71" s="18">
        <f>T70+T33-T52</f>
        <v>308.11992958672408</v>
      </c>
      <c r="U71" s="19">
        <f t="shared" si="8"/>
        <v>346.09010896082447</v>
      </c>
      <c r="V71" s="19">
        <f t="shared" si="8"/>
        <v>294.32657610713869</v>
      </c>
      <c r="W71" s="19">
        <f t="shared" si="8"/>
        <v>288.14776906516829</v>
      </c>
      <c r="X71" s="19">
        <f t="shared" si="8"/>
        <v>285.68650152977756</v>
      </c>
      <c r="Y71" s="19">
        <f t="shared" si="8"/>
        <v>294.86497838050542</v>
      </c>
      <c r="Z71" s="19">
        <f t="shared" si="8"/>
        <v>334.11706792928845</v>
      </c>
      <c r="AA71" s="19">
        <f t="shared" si="8"/>
        <v>397.39215415162454</v>
      </c>
      <c r="AB71" s="19">
        <f t="shared" si="8"/>
        <v>324.29763599121929</v>
      </c>
      <c r="AC71" s="19">
        <f t="shared" si="8"/>
        <v>319.75967397284262</v>
      </c>
      <c r="AD71" s="19">
        <f t="shared" si="8"/>
        <v>324.16944497375101</v>
      </c>
      <c r="AE71" s="19">
        <f t="shared" si="8"/>
        <v>278.40525173758004</v>
      </c>
      <c r="AF71" s="19">
        <f t="shared" si="8"/>
        <v>245.58835126570398</v>
      </c>
      <c r="AG71" s="20">
        <f t="shared" si="8"/>
        <v>190.82514860326071</v>
      </c>
    </row>
    <row r="72" spans="2:33" ht="16.5" thickBot="1" x14ac:dyDescent="0.35">
      <c r="B72" s="34" t="s">
        <v>42</v>
      </c>
      <c r="C72" s="18">
        <f t="shared" ref="C72:C80" si="11">C71+C34-C53</f>
        <v>426.49784456878768</v>
      </c>
      <c r="D72" s="19">
        <f t="shared" si="7"/>
        <v>479.0559497282465</v>
      </c>
      <c r="E72" s="19">
        <f t="shared" si="7"/>
        <v>407.40516355880203</v>
      </c>
      <c r="F72" s="19">
        <f t="shared" si="7"/>
        <v>398.85249418444033</v>
      </c>
      <c r="G72" s="19">
        <f t="shared" si="7"/>
        <v>395.44562173656198</v>
      </c>
      <c r="H72" s="19">
        <f t="shared" si="7"/>
        <v>408.15041690677538</v>
      </c>
      <c r="I72" s="19">
        <f t="shared" si="7"/>
        <v>462.48293479950416</v>
      </c>
      <c r="J72" s="19">
        <f t="shared" si="7"/>
        <v>550.0679473137136</v>
      </c>
      <c r="K72" s="19">
        <f t="shared" si="7"/>
        <v>448.89093326265555</v>
      </c>
      <c r="L72" s="19">
        <f t="shared" si="7"/>
        <v>442.60951218687978</v>
      </c>
      <c r="M72" s="19">
        <f t="shared" si="7"/>
        <v>448.71349198932853</v>
      </c>
      <c r="N72" s="19">
        <f t="shared" si="7"/>
        <v>385.36695741158803</v>
      </c>
      <c r="O72" s="19">
        <f t="shared" si="7"/>
        <v>339.94199143987498</v>
      </c>
      <c r="P72" s="20">
        <f t="shared" si="7"/>
        <v>264.13907947457881</v>
      </c>
      <c r="S72" s="34" t="s">
        <v>47</v>
      </c>
      <c r="T72" s="18">
        <f t="shared" ref="T72:T80" si="12">T71+T34-T53</f>
        <v>318.33651181654858</v>
      </c>
      <c r="U72" s="19">
        <f t="shared" si="8"/>
        <v>357.56569920216248</v>
      </c>
      <c r="V72" s="19">
        <f t="shared" si="8"/>
        <v>304.08580093642684</v>
      </c>
      <c r="W72" s="19">
        <f t="shared" si="8"/>
        <v>297.70211818157679</v>
      </c>
      <c r="X72" s="19">
        <f t="shared" si="8"/>
        <v>295.15924040371118</v>
      </c>
      <c r="Y72" s="19">
        <f t="shared" si="8"/>
        <v>304.64205545033496</v>
      </c>
      <c r="Z72" s="19">
        <f t="shared" si="8"/>
        <v>345.19565834525389</v>
      </c>
      <c r="AA72" s="19">
        <f t="shared" si="8"/>
        <v>410.56880788454845</v>
      </c>
      <c r="AB72" s="19">
        <f t="shared" si="8"/>
        <v>335.05063554397765</v>
      </c>
      <c r="AC72" s="19">
        <f t="shared" si="8"/>
        <v>330.36220464103792</v>
      </c>
      <c r="AD72" s="19">
        <f t="shared" si="8"/>
        <v>334.91819399304717</v>
      </c>
      <c r="AE72" s="19">
        <f t="shared" si="8"/>
        <v>287.63656031085878</v>
      </c>
      <c r="AF72" s="19">
        <f t="shared" si="8"/>
        <v>253.73152327265095</v>
      </c>
      <c r="AG72" s="20">
        <f t="shared" si="8"/>
        <v>197.15249271514153</v>
      </c>
    </row>
    <row r="73" spans="2:33" x14ac:dyDescent="0.3">
      <c r="B73" s="33" t="s">
        <v>43</v>
      </c>
      <c r="C73" s="18">
        <f t="shared" si="11"/>
        <v>413.71457468603171</v>
      </c>
      <c r="D73" s="19">
        <f t="shared" si="7"/>
        <v>464.69737424585986</v>
      </c>
      <c r="E73" s="19">
        <f t="shared" si="7"/>
        <v>395.19415188847097</v>
      </c>
      <c r="F73" s="19">
        <f t="shared" si="7"/>
        <v>386.89782866502833</v>
      </c>
      <c r="G73" s="19">
        <f t="shared" si="7"/>
        <v>383.59306920672759</v>
      </c>
      <c r="H73" s="19">
        <f t="shared" si="7"/>
        <v>395.91706801997424</v>
      </c>
      <c r="I73" s="19">
        <f t="shared" si="7"/>
        <v>448.62109646433396</v>
      </c>
      <c r="J73" s="19">
        <f t="shared" si="7"/>
        <v>533.5809542048172</v>
      </c>
      <c r="K73" s="19">
        <f t="shared" si="7"/>
        <v>435.4364832088213</v>
      </c>
      <c r="L73" s="19">
        <f t="shared" si="7"/>
        <v>429.34333295757938</v>
      </c>
      <c r="M73" s="19">
        <f t="shared" si="7"/>
        <v>435.2643603203681</v>
      </c>
      <c r="N73" s="19">
        <f t="shared" si="7"/>
        <v>373.81648914258761</v>
      </c>
      <c r="O73" s="19">
        <f t="shared" si="7"/>
        <v>329.753029698577</v>
      </c>
      <c r="P73" s="20">
        <f t="shared" si="7"/>
        <v>256.22213175138421</v>
      </c>
      <c r="S73" s="33" t="s">
        <v>46</v>
      </c>
      <c r="T73" s="18">
        <f t="shared" si="12"/>
        <v>335.59561411501846</v>
      </c>
      <c r="U73" s="19">
        <f t="shared" si="8"/>
        <v>376.95167207011428</v>
      </c>
      <c r="V73" s="19">
        <f t="shared" si="8"/>
        <v>320.57227908474056</v>
      </c>
      <c r="W73" s="19">
        <f t="shared" si="8"/>
        <v>313.84249517712539</v>
      </c>
      <c r="X73" s="19">
        <f t="shared" si="8"/>
        <v>311.16175137990103</v>
      </c>
      <c r="Y73" s="19">
        <f t="shared" si="8"/>
        <v>321.15869179038339</v>
      </c>
      <c r="Z73" s="19">
        <f t="shared" si="8"/>
        <v>363.91097047320022</v>
      </c>
      <c r="AA73" s="19">
        <f t="shared" si="8"/>
        <v>432.8284255935086</v>
      </c>
      <c r="AB73" s="19">
        <f t="shared" si="8"/>
        <v>353.21591969885742</v>
      </c>
      <c r="AC73" s="19">
        <f t="shared" si="8"/>
        <v>348.27329832272505</v>
      </c>
      <c r="AD73" s="19">
        <f t="shared" si="8"/>
        <v>353.07629762608536</v>
      </c>
      <c r="AE73" s="19">
        <f t="shared" si="8"/>
        <v>303.23121764644577</v>
      </c>
      <c r="AF73" s="19">
        <f t="shared" si="8"/>
        <v>267.48796701678833</v>
      </c>
      <c r="AG73" s="20">
        <f t="shared" si="8"/>
        <v>207.84141752854737</v>
      </c>
    </row>
    <row r="74" spans="2:33" ht="16.5" thickBot="1" x14ac:dyDescent="0.35">
      <c r="B74" s="34" t="s">
        <v>44</v>
      </c>
      <c r="C74" s="18">
        <f t="shared" si="11"/>
        <v>410.22639806588057</v>
      </c>
      <c r="D74" s="19">
        <f t="shared" si="7"/>
        <v>460.77934327602958</v>
      </c>
      <c r="E74" s="19">
        <f t="shared" si="7"/>
        <v>391.8621276249217</v>
      </c>
      <c r="F74" s="19">
        <f t="shared" si="7"/>
        <v>383.6357536913323</v>
      </c>
      <c r="G74" s="19">
        <f t="shared" si="7"/>
        <v>380.35885785056649</v>
      </c>
      <c r="H74" s="19">
        <f t="shared" si="7"/>
        <v>392.57894859008923</v>
      </c>
      <c r="I74" s="19">
        <f t="shared" si="7"/>
        <v>444.83861038397038</v>
      </c>
      <c r="J74" s="19">
        <f t="shared" si="7"/>
        <v>529.08214095699361</v>
      </c>
      <c r="K74" s="19">
        <f t="shared" si="7"/>
        <v>431.76516135258134</v>
      </c>
      <c r="L74" s="19">
        <f t="shared" si="7"/>
        <v>425.72338464616939</v>
      </c>
      <c r="M74" s="19">
        <f t="shared" si="7"/>
        <v>431.59448969420811</v>
      </c>
      <c r="N74" s="19">
        <f t="shared" si="7"/>
        <v>370.66470765496729</v>
      </c>
      <c r="O74" s="19">
        <f t="shared" si="7"/>
        <v>326.97276311142207</v>
      </c>
      <c r="P74" s="20">
        <f t="shared" si="7"/>
        <v>254.061830654381</v>
      </c>
      <c r="S74" s="34" t="s">
        <v>45</v>
      </c>
      <c r="T74" s="18">
        <f t="shared" si="12"/>
        <v>363.58029132449229</v>
      </c>
      <c r="U74" s="19">
        <f t="shared" si="8"/>
        <v>408.38495195451168</v>
      </c>
      <c r="V74" s="19">
        <f t="shared" si="8"/>
        <v>347.30418908347241</v>
      </c>
      <c r="W74" s="19">
        <f t="shared" si="8"/>
        <v>340.01322135097098</v>
      </c>
      <c r="X74" s="19">
        <f t="shared" si="8"/>
        <v>337.10893544922766</v>
      </c>
      <c r="Y74" s="19">
        <f t="shared" si="8"/>
        <v>347.93950162447879</v>
      </c>
      <c r="Z74" s="19">
        <f t="shared" si="8"/>
        <v>394.25681116165612</v>
      </c>
      <c r="AA74" s="19">
        <f t="shared" si="8"/>
        <v>468.92116121897413</v>
      </c>
      <c r="AB74" s="19">
        <f t="shared" si="8"/>
        <v>382.66992053282598</v>
      </c>
      <c r="AC74" s="19">
        <f t="shared" si="8"/>
        <v>377.31514340148675</v>
      </c>
      <c r="AD74" s="19">
        <f t="shared" si="8"/>
        <v>382.51865564211028</v>
      </c>
      <c r="AE74" s="19">
        <f t="shared" si="8"/>
        <v>328.51708965657025</v>
      </c>
      <c r="AF74" s="19">
        <f t="shared" si="8"/>
        <v>289.793277633326</v>
      </c>
      <c r="AG74" s="20">
        <f t="shared" si="8"/>
        <v>225.17291631953702</v>
      </c>
    </row>
    <row r="75" spans="2:33" x14ac:dyDescent="0.3">
      <c r="B75" s="33" t="s">
        <v>45</v>
      </c>
      <c r="C75" s="18">
        <f t="shared" si="11"/>
        <v>380.57473310453037</v>
      </c>
      <c r="D75" s="19">
        <f t="shared" si="7"/>
        <v>427.47364970694434</v>
      </c>
      <c r="E75" s="19">
        <f t="shared" si="7"/>
        <v>363.53785455483512</v>
      </c>
      <c r="F75" s="19">
        <f t="shared" si="7"/>
        <v>355.90609297402369</v>
      </c>
      <c r="G75" s="19">
        <f t="shared" si="7"/>
        <v>352.8660551658997</v>
      </c>
      <c r="H75" s="19">
        <f t="shared" si="7"/>
        <v>364.20286282536227</v>
      </c>
      <c r="I75" s="19">
        <f t="shared" si="7"/>
        <v>412.68513245284078</v>
      </c>
      <c r="J75" s="19">
        <f t="shared" si="7"/>
        <v>490.83943777003003</v>
      </c>
      <c r="K75" s="19">
        <f t="shared" si="7"/>
        <v>400.55664828084571</v>
      </c>
      <c r="L75" s="19">
        <f t="shared" si="7"/>
        <v>394.95157857211711</v>
      </c>
      <c r="M75" s="19">
        <f t="shared" si="7"/>
        <v>400.39831297833928</v>
      </c>
      <c r="N75" s="19">
        <f t="shared" si="7"/>
        <v>343.87260998353264</v>
      </c>
      <c r="O75" s="19">
        <f t="shared" si="7"/>
        <v>303.3387725418786</v>
      </c>
      <c r="P75" s="20">
        <f t="shared" si="7"/>
        <v>235.69793131111842</v>
      </c>
      <c r="S75" s="33" t="s">
        <v>44</v>
      </c>
      <c r="T75" s="18">
        <f t="shared" si="12"/>
        <v>368.67741876716451</v>
      </c>
      <c r="U75" s="19">
        <f t="shared" si="8"/>
        <v>414.11020768330451</v>
      </c>
      <c r="V75" s="19">
        <f t="shared" si="8"/>
        <v>352.17313758088272</v>
      </c>
      <c r="W75" s="19">
        <f t="shared" si="8"/>
        <v>344.77995585989038</v>
      </c>
      <c r="X75" s="19">
        <f t="shared" si="8"/>
        <v>341.83495401252412</v>
      </c>
      <c r="Y75" s="19">
        <f t="shared" si="8"/>
        <v>352.81735673499412</v>
      </c>
      <c r="Z75" s="19">
        <f t="shared" si="8"/>
        <v>399.78400077997065</v>
      </c>
      <c r="AA75" s="19">
        <f t="shared" si="8"/>
        <v>475.49508993934518</v>
      </c>
      <c r="AB75" s="19">
        <f t="shared" si="8"/>
        <v>388.03467049308233</v>
      </c>
      <c r="AC75" s="19">
        <f t="shared" si="8"/>
        <v>382.60482333700077</v>
      </c>
      <c r="AD75" s="19">
        <f t="shared" si="8"/>
        <v>387.88128498019876</v>
      </c>
      <c r="AE75" s="19">
        <f t="shared" si="8"/>
        <v>333.12265688073217</v>
      </c>
      <c r="AF75" s="19">
        <f t="shared" si="8"/>
        <v>293.8559655825153</v>
      </c>
      <c r="AG75" s="20">
        <f t="shared" si="8"/>
        <v>228.32967447861586</v>
      </c>
    </row>
    <row r="76" spans="2:33" ht="16.5" thickBot="1" x14ac:dyDescent="0.35">
      <c r="B76" s="34" t="s">
        <v>46</v>
      </c>
      <c r="C76" s="18">
        <f t="shared" si="11"/>
        <v>367.66862299889493</v>
      </c>
      <c r="D76" s="19">
        <f t="shared" si="7"/>
        <v>412.97709617757403</v>
      </c>
      <c r="E76" s="19">
        <f t="shared" si="7"/>
        <v>351.20950174965168</v>
      </c>
      <c r="F76" s="19">
        <f t="shared" si="7"/>
        <v>343.8365496658829</v>
      </c>
      <c r="G76" s="19">
        <f t="shared" si="7"/>
        <v>340.89960609724471</v>
      </c>
      <c r="H76" s="19">
        <f t="shared" si="7"/>
        <v>351.8519581552913</v>
      </c>
      <c r="I76" s="19">
        <f t="shared" si="7"/>
        <v>398.69008944263601</v>
      </c>
      <c r="J76" s="19">
        <f t="shared" si="7"/>
        <v>474.19401368637642</v>
      </c>
      <c r="K76" s="19">
        <f t="shared" si="7"/>
        <v>386.97290833025636</v>
      </c>
      <c r="L76" s="19">
        <f t="shared" si="7"/>
        <v>381.55791862557982</v>
      </c>
      <c r="M76" s="19">
        <f t="shared" si="7"/>
        <v>386.81994251938983</v>
      </c>
      <c r="N76" s="19">
        <f t="shared" si="7"/>
        <v>332.21114804002332</v>
      </c>
      <c r="O76" s="19">
        <f t="shared" si="7"/>
        <v>293.05190045818068</v>
      </c>
      <c r="P76" s="20">
        <f t="shared" si="7"/>
        <v>227.70490605598073</v>
      </c>
      <c r="S76" s="34" t="s">
        <v>43</v>
      </c>
      <c r="T76" s="18">
        <f t="shared" si="12"/>
        <v>381.1397309881113</v>
      </c>
      <c r="U76" s="19">
        <f t="shared" si="8"/>
        <v>428.10827330741506</v>
      </c>
      <c r="V76" s="19">
        <f t="shared" si="8"/>
        <v>364.0775596391677</v>
      </c>
      <c r="W76" s="19">
        <f t="shared" si="8"/>
        <v>356.43446801259637</v>
      </c>
      <c r="X76" s="19">
        <f t="shared" si="8"/>
        <v>353.38991699122357</v>
      </c>
      <c r="Y76" s="19">
        <f t="shared" si="8"/>
        <v>364.74355517509304</v>
      </c>
      <c r="Z76" s="19">
        <f t="shared" si="8"/>
        <v>413.29780115136174</v>
      </c>
      <c r="AA76" s="19">
        <f t="shared" si="8"/>
        <v>491.56813365915508</v>
      </c>
      <c r="AB76" s="19">
        <f t="shared" si="8"/>
        <v>401.15131113900981</v>
      </c>
      <c r="AC76" s="19">
        <f t="shared" si="8"/>
        <v>395.53792019335356</v>
      </c>
      <c r="AD76" s="19">
        <f t="shared" si="8"/>
        <v>400.9927407733133</v>
      </c>
      <c r="AE76" s="19">
        <f t="shared" si="8"/>
        <v>344.3831202196622</v>
      </c>
      <c r="AF76" s="19">
        <f t="shared" si="8"/>
        <v>303.78910660135779</v>
      </c>
      <c r="AG76" s="20">
        <f t="shared" si="8"/>
        <v>236.0478463758123</v>
      </c>
    </row>
    <row r="77" spans="2:33" x14ac:dyDescent="0.3">
      <c r="B77" s="33" t="s">
        <v>47</v>
      </c>
      <c r="C77" s="18">
        <f t="shared" si="11"/>
        <v>356.42876940837641</v>
      </c>
      <c r="D77" s="19">
        <f t="shared" si="7"/>
        <v>400.35213498449616</v>
      </c>
      <c r="E77" s="19">
        <f t="shared" si="7"/>
        <v>340.47281351374284</v>
      </c>
      <c r="F77" s="19">
        <f t="shared" si="7"/>
        <v>333.32525706280103</v>
      </c>
      <c r="G77" s="19">
        <f t="shared" si="7"/>
        <v>330.47809764665823</v>
      </c>
      <c r="H77" s="19">
        <f t="shared" si="7"/>
        <v>341.09562963602406</v>
      </c>
      <c r="I77" s="19">
        <f t="shared" si="7"/>
        <v>386.50189074138473</v>
      </c>
      <c r="J77" s="19">
        <f t="shared" si="7"/>
        <v>459.69761406472242</v>
      </c>
      <c r="K77" s="19">
        <f t="shared" si="7"/>
        <v>375.14291098739824</v>
      </c>
      <c r="L77" s="19">
        <f t="shared" si="7"/>
        <v>369.8934608138851</v>
      </c>
      <c r="M77" s="19">
        <f t="shared" si="7"/>
        <v>374.99462143447414</v>
      </c>
      <c r="N77" s="19">
        <f t="shared" si="7"/>
        <v>322.05525104056909</v>
      </c>
      <c r="O77" s="19">
        <f t="shared" si="7"/>
        <v>284.09312549199853</v>
      </c>
      <c r="P77" s="20">
        <f t="shared" si="7"/>
        <v>220.74382848282133</v>
      </c>
      <c r="S77" s="33" t="s">
        <v>42</v>
      </c>
      <c r="T77" s="18">
        <f t="shared" si="12"/>
        <v>408.64084040150476</v>
      </c>
      <c r="U77" s="19">
        <f t="shared" si="8"/>
        <v>458.99839445664111</v>
      </c>
      <c r="V77" s="19">
        <f t="shared" si="8"/>
        <v>390.34754932678271</v>
      </c>
      <c r="W77" s="19">
        <f t="shared" si="8"/>
        <v>382.15297098290171</v>
      </c>
      <c r="X77" s="19">
        <f t="shared" si="8"/>
        <v>378.88874060525615</v>
      </c>
      <c r="Y77" s="19">
        <f t="shared" si="8"/>
        <v>391.06159972189272</v>
      </c>
      <c r="Z77" s="19">
        <f t="shared" si="8"/>
        <v>443.11927376538603</v>
      </c>
      <c r="AA77" s="19">
        <f t="shared" si="8"/>
        <v>527.03719639069095</v>
      </c>
      <c r="AB77" s="19">
        <f t="shared" si="8"/>
        <v>430.09635465457097</v>
      </c>
      <c r="AC77" s="19">
        <f t="shared" si="8"/>
        <v>424.07792989578684</v>
      </c>
      <c r="AD77" s="19">
        <f t="shared" si="8"/>
        <v>429.92634265573525</v>
      </c>
      <c r="AE77" s="19">
        <f t="shared" si="8"/>
        <v>369.23205907138794</v>
      </c>
      <c r="AF77" s="19">
        <f t="shared" si="8"/>
        <v>325.70898736944702</v>
      </c>
      <c r="AG77" s="20">
        <f t="shared" si="8"/>
        <v>253.07986146683305</v>
      </c>
    </row>
    <row r="78" spans="2:33" ht="16.5" thickBot="1" x14ac:dyDescent="0.35">
      <c r="B78" s="34" t="s">
        <v>48</v>
      </c>
      <c r="C78" s="18">
        <f t="shared" si="11"/>
        <v>349.05499706136072</v>
      </c>
      <c r="D78" s="19">
        <f t="shared" si="7"/>
        <v>392.06967925872112</v>
      </c>
      <c r="E78" s="19">
        <f t="shared" si="7"/>
        <v>333.42913681680994</v>
      </c>
      <c r="F78" s="19">
        <f t="shared" si="7"/>
        <v>326.42944849164871</v>
      </c>
      <c r="G78" s="19">
        <f t="shared" si="7"/>
        <v>323.64119090154293</v>
      </c>
      <c r="H78" s="19">
        <f t="shared" si="7"/>
        <v>334.03906816464553</v>
      </c>
      <c r="I78" s="19">
        <f t="shared" si="7"/>
        <v>378.50596785685252</v>
      </c>
      <c r="J78" s="19">
        <f t="shared" si="7"/>
        <v>450.18742340248724</v>
      </c>
      <c r="K78" s="19">
        <f t="shared" si="7"/>
        <v>367.38198184632643</v>
      </c>
      <c r="L78" s="19">
        <f t="shared" si="7"/>
        <v>362.24113191456917</v>
      </c>
      <c r="M78" s="19">
        <f t="shared" si="7"/>
        <v>367.23676009684175</v>
      </c>
      <c r="N78" s="19">
        <f t="shared" si="7"/>
        <v>315.39259553081348</v>
      </c>
      <c r="O78" s="19">
        <f t="shared" si="7"/>
        <v>278.21582766273718</v>
      </c>
      <c r="P78" s="20">
        <f t="shared" si="7"/>
        <v>216.17709628288478</v>
      </c>
      <c r="S78" s="34" t="s">
        <v>41</v>
      </c>
      <c r="T78" s="18">
        <f t="shared" si="12"/>
        <v>427.7905128073682</v>
      </c>
      <c r="U78" s="19">
        <f t="shared" si="8"/>
        <v>480.50791582515092</v>
      </c>
      <c r="V78" s="19">
        <f t="shared" si="8"/>
        <v>408.63996397308927</v>
      </c>
      <c r="W78" s="19">
        <f t="shared" si="8"/>
        <v>400.06137239490863</v>
      </c>
      <c r="X78" s="19">
        <f t="shared" si="8"/>
        <v>396.64417408990721</v>
      </c>
      <c r="Y78" s="19">
        <f t="shared" si="8"/>
        <v>409.38747610230843</v>
      </c>
      <c r="Z78" s="19">
        <f t="shared" si="8"/>
        <v>463.88466990394591</v>
      </c>
      <c r="AA78" s="19">
        <f t="shared" si="8"/>
        <v>551.73514299502472</v>
      </c>
      <c r="AB78" s="19">
        <f t="shared" si="8"/>
        <v>450.25147249961731</v>
      </c>
      <c r="AC78" s="19">
        <f t="shared" si="8"/>
        <v>443.95101312477078</v>
      </c>
      <c r="AD78" s="19">
        <f t="shared" si="8"/>
        <v>450.07349342123183</v>
      </c>
      <c r="AE78" s="19">
        <f t="shared" si="8"/>
        <v>386.53496243761123</v>
      </c>
      <c r="AF78" s="19">
        <f t="shared" si="8"/>
        <v>340.97231837092528</v>
      </c>
      <c r="AG78" s="20">
        <f t="shared" si="8"/>
        <v>264.9396560846431</v>
      </c>
    </row>
    <row r="79" spans="2:33" x14ac:dyDescent="0.3">
      <c r="B79" s="33" t="s">
        <v>49</v>
      </c>
      <c r="C79" s="18">
        <f t="shared" si="11"/>
        <v>357.13163915103314</v>
      </c>
      <c r="D79" s="19">
        <f t="shared" si="7"/>
        <v>401.14162064401717</v>
      </c>
      <c r="E79" s="19">
        <f t="shared" si="7"/>
        <v>341.14421846013153</v>
      </c>
      <c r="F79" s="19">
        <f t="shared" si="7"/>
        <v>333.98256718409573</v>
      </c>
      <c r="G79" s="19">
        <f t="shared" si="7"/>
        <v>331.12979323181582</v>
      </c>
      <c r="H79" s="19">
        <f t="shared" si="7"/>
        <v>341.76826276219276</v>
      </c>
      <c r="I79" s="19">
        <f t="shared" si="7"/>
        <v>387.26406402198904</v>
      </c>
      <c r="J79" s="19">
        <f t="shared" si="7"/>
        <v>460.60412771185003</v>
      </c>
      <c r="K79" s="19">
        <f t="shared" si="7"/>
        <v>375.88268460820581</v>
      </c>
      <c r="L79" s="19">
        <f t="shared" si="7"/>
        <v>370.62288263369004</v>
      </c>
      <c r="M79" s="19">
        <f t="shared" si="7"/>
        <v>375.73410263152454</v>
      </c>
      <c r="N79" s="19">
        <f t="shared" si="7"/>
        <v>322.69033695632129</v>
      </c>
      <c r="O79" s="19">
        <f t="shared" si="7"/>
        <v>284.65335092592341</v>
      </c>
      <c r="P79" s="20">
        <f t="shared" si="7"/>
        <v>221.17913048769685</v>
      </c>
      <c r="S79" s="33" t="s">
        <v>40</v>
      </c>
      <c r="T79" s="18">
        <f t="shared" si="12"/>
        <v>432.24732059994449</v>
      </c>
      <c r="U79" s="19">
        <f t="shared" si="8"/>
        <v>485.51394414866456</v>
      </c>
      <c r="V79" s="19">
        <f t="shared" si="8"/>
        <v>412.89725748771531</v>
      </c>
      <c r="W79" s="19">
        <f t="shared" si="8"/>
        <v>404.22929241327807</v>
      </c>
      <c r="X79" s="19">
        <f t="shared" si="8"/>
        <v>400.7764930475272</v>
      </c>
      <c r="Y79" s="19">
        <f t="shared" si="8"/>
        <v>413.65255734897335</v>
      </c>
      <c r="Z79" s="19">
        <f t="shared" si="8"/>
        <v>468.71751390068857</v>
      </c>
      <c r="AA79" s="19">
        <f t="shared" si="8"/>
        <v>557.48323092853548</v>
      </c>
      <c r="AB79" s="19">
        <f t="shared" si="8"/>
        <v>454.94228309774485</v>
      </c>
      <c r="AC79" s="19">
        <f t="shared" si="8"/>
        <v>448.57618426714146</v>
      </c>
      <c r="AD79" s="19">
        <f t="shared" si="8"/>
        <v>454.76244979744536</v>
      </c>
      <c r="AE79" s="19">
        <f t="shared" si="8"/>
        <v>390.56196159051399</v>
      </c>
      <c r="AF79" s="19">
        <f t="shared" si="8"/>
        <v>344.52463671383487</v>
      </c>
      <c r="AG79" s="20">
        <f t="shared" si="8"/>
        <v>267.69985082587664</v>
      </c>
    </row>
    <row r="80" spans="2:33" ht="16.5" thickBot="1" x14ac:dyDescent="0.35">
      <c r="B80" s="34" t="s">
        <v>50</v>
      </c>
      <c r="C80" s="18">
        <f t="shared" si="11"/>
        <v>278.75706103834437</v>
      </c>
      <c r="D80" s="19">
        <f t="shared" si="7"/>
        <v>313.10880071198301</v>
      </c>
      <c r="E80" s="19">
        <f t="shared" si="7"/>
        <v>266.27817113664446</v>
      </c>
      <c r="F80" s="19">
        <f t="shared" si="7"/>
        <v>260.68818513978641</v>
      </c>
      <c r="G80" s="19">
        <f t="shared" si="7"/>
        <v>258.46146872610012</v>
      </c>
      <c r="H80" s="19">
        <f t="shared" si="7"/>
        <v>266.76526535213833</v>
      </c>
      <c r="I80" s="19">
        <f t="shared" si="7"/>
        <v>302.27675315790515</v>
      </c>
      <c r="J80" s="19">
        <f t="shared" si="7"/>
        <v>359.52192095975511</v>
      </c>
      <c r="K80" s="19">
        <f t="shared" si="7"/>
        <v>293.39308246580271</v>
      </c>
      <c r="L80" s="19">
        <f t="shared" si="7"/>
        <v>289.28757407806893</v>
      </c>
      <c r="M80" s="19">
        <f t="shared" si="7"/>
        <v>293.27710765258985</v>
      </c>
      <c r="N80" s="19">
        <f t="shared" si="7"/>
        <v>251.87409933561173</v>
      </c>
      <c r="O80" s="19">
        <f t="shared" si="7"/>
        <v>222.18454715312873</v>
      </c>
      <c r="P80" s="20">
        <f t="shared" si="7"/>
        <v>172.64010694861025</v>
      </c>
      <c r="S80" s="34" t="s">
        <v>39</v>
      </c>
      <c r="T80" s="18">
        <f t="shared" si="12"/>
        <v>405.60389849762618</v>
      </c>
      <c r="U80" s="19">
        <f t="shared" si="8"/>
        <v>455.58720467793773</v>
      </c>
      <c r="V80" s="19">
        <f t="shared" si="8"/>
        <v>387.44655972314433</v>
      </c>
      <c r="W80" s="19">
        <f t="shared" si="8"/>
        <v>379.31288194498416</v>
      </c>
      <c r="X80" s="19">
        <f t="shared" si="8"/>
        <v>376.07291071384998</v>
      </c>
      <c r="Y80" s="19">
        <f t="shared" si="8"/>
        <v>388.15530342995493</v>
      </c>
      <c r="Z80" s="19">
        <f t="shared" si="8"/>
        <v>439.82609462648219</v>
      </c>
      <c r="AA80" s="19">
        <f t="shared" si="8"/>
        <v>523.12035502689332</v>
      </c>
      <c r="AB80" s="19">
        <f t="shared" si="8"/>
        <v>426.89995940226936</v>
      </c>
      <c r="AC80" s="19">
        <f t="shared" si="8"/>
        <v>420.92626244486536</v>
      </c>
      <c r="AD80" s="19">
        <f t="shared" si="8"/>
        <v>426.7312109006478</v>
      </c>
      <c r="AE80" s="19">
        <f t="shared" si="8"/>
        <v>366.48799582174428</v>
      </c>
      <c r="AF80" s="19">
        <f t="shared" si="8"/>
        <v>323.28837940662009</v>
      </c>
      <c r="AG80" s="20">
        <f t="shared" si="8"/>
        <v>251.19901951388169</v>
      </c>
    </row>
    <row r="81" spans="2:33" x14ac:dyDescent="0.3">
      <c r="B81" s="33" t="s">
        <v>51</v>
      </c>
      <c r="C81" s="18">
        <f>C80+C43-C62</f>
        <v>278.75706103834437</v>
      </c>
      <c r="D81" s="19">
        <f t="shared" si="7"/>
        <v>313.10880071198301</v>
      </c>
      <c r="E81" s="19">
        <f t="shared" si="7"/>
        <v>266.27817113664446</v>
      </c>
      <c r="F81" s="19">
        <f t="shared" si="7"/>
        <v>260.68818513978641</v>
      </c>
      <c r="G81" s="19">
        <f t="shared" si="7"/>
        <v>258.46146872610012</v>
      </c>
      <c r="H81" s="19">
        <f t="shared" si="7"/>
        <v>266.76526535213833</v>
      </c>
      <c r="I81" s="19">
        <f t="shared" si="7"/>
        <v>302.27675315790515</v>
      </c>
      <c r="J81" s="19">
        <f t="shared" si="7"/>
        <v>359.52192095975511</v>
      </c>
      <c r="K81" s="19">
        <f t="shared" si="7"/>
        <v>293.39308246580271</v>
      </c>
      <c r="L81" s="19">
        <f t="shared" si="7"/>
        <v>289.28757407806893</v>
      </c>
      <c r="M81" s="19">
        <f t="shared" si="7"/>
        <v>293.27710765258985</v>
      </c>
      <c r="N81" s="19">
        <f t="shared" si="7"/>
        <v>251.87409933561173</v>
      </c>
      <c r="O81" s="19">
        <f t="shared" si="7"/>
        <v>222.18454715312873</v>
      </c>
      <c r="P81" s="20">
        <f t="shared" si="7"/>
        <v>172.64010694861025</v>
      </c>
      <c r="S81" s="33" t="s">
        <v>38</v>
      </c>
      <c r="T81" s="18">
        <f>T80+T43-T62</f>
        <v>248.0817390325978</v>
      </c>
      <c r="U81" s="19">
        <f t="shared" si="8"/>
        <v>278.65330297895139</v>
      </c>
      <c r="V81" s="19">
        <f t="shared" si="8"/>
        <v>236.97606624182248</v>
      </c>
      <c r="W81" s="19">
        <f t="shared" si="8"/>
        <v>232.00122025190262</v>
      </c>
      <c r="X81" s="19">
        <f t="shared" si="8"/>
        <v>230.01953886172723</v>
      </c>
      <c r="Y81" s="19">
        <f t="shared" si="8"/>
        <v>237.40955904592337</v>
      </c>
      <c r="Z81" s="19">
        <f t="shared" si="8"/>
        <v>269.01324871632659</v>
      </c>
      <c r="AA81" s="19">
        <f t="shared" si="8"/>
        <v>319.95897445542221</v>
      </c>
      <c r="AB81" s="19">
        <f t="shared" si="8"/>
        <v>261.10716567010559</v>
      </c>
      <c r="AC81" s="19">
        <f t="shared" si="8"/>
        <v>257.45344060696937</v>
      </c>
      <c r="AD81" s="19">
        <f t="shared" si="8"/>
        <v>261.00395309770067</v>
      </c>
      <c r="AE81" s="19">
        <f t="shared" si="8"/>
        <v>224.1570647491246</v>
      </c>
      <c r="AF81" s="19">
        <f t="shared" si="8"/>
        <v>197.73464621345093</v>
      </c>
      <c r="AG81" s="20">
        <f t="shared" si="8"/>
        <v>153.64223528204559</v>
      </c>
    </row>
    <row r="82" spans="2:33" ht="16.5" thickBot="1" x14ac:dyDescent="0.35">
      <c r="B82" s="34" t="s">
        <v>52</v>
      </c>
      <c r="C82" s="21">
        <f>C81+C44-C63</f>
        <v>0</v>
      </c>
      <c r="D82" s="22">
        <f t="shared" si="7"/>
        <v>0</v>
      </c>
      <c r="E82" s="22">
        <f t="shared" si="7"/>
        <v>0</v>
      </c>
      <c r="F82" s="22">
        <f t="shared" si="7"/>
        <v>0</v>
      </c>
      <c r="G82" s="22">
        <f t="shared" si="7"/>
        <v>0</v>
      </c>
      <c r="H82" s="22">
        <f t="shared" si="7"/>
        <v>0</v>
      </c>
      <c r="I82" s="22">
        <f t="shared" si="7"/>
        <v>0</v>
      </c>
      <c r="J82" s="22">
        <f t="shared" si="7"/>
        <v>0</v>
      </c>
      <c r="K82" s="22">
        <f t="shared" si="7"/>
        <v>0</v>
      </c>
      <c r="L82" s="22">
        <f t="shared" si="7"/>
        <v>0</v>
      </c>
      <c r="M82" s="22">
        <f t="shared" si="7"/>
        <v>0</v>
      </c>
      <c r="N82" s="22">
        <f t="shared" si="7"/>
        <v>0</v>
      </c>
      <c r="O82" s="22">
        <f t="shared" si="7"/>
        <v>0</v>
      </c>
      <c r="P82" s="23">
        <f>P81+P44-P63</f>
        <v>0</v>
      </c>
      <c r="S82" s="34" t="s">
        <v>37</v>
      </c>
      <c r="T82" s="21">
        <f>T81+T44-T63</f>
        <v>0</v>
      </c>
      <c r="U82" s="22">
        <f t="shared" si="8"/>
        <v>0</v>
      </c>
      <c r="V82" s="22">
        <f t="shared" si="8"/>
        <v>0</v>
      </c>
      <c r="W82" s="22">
        <f t="shared" si="8"/>
        <v>0</v>
      </c>
      <c r="X82" s="22">
        <f t="shared" si="8"/>
        <v>0</v>
      </c>
      <c r="Y82" s="22">
        <f t="shared" si="8"/>
        <v>0</v>
      </c>
      <c r="Z82" s="22">
        <f t="shared" si="8"/>
        <v>0</v>
      </c>
      <c r="AA82" s="22">
        <f t="shared" si="8"/>
        <v>0</v>
      </c>
      <c r="AB82" s="22">
        <f t="shared" si="8"/>
        <v>0</v>
      </c>
      <c r="AC82" s="22">
        <f t="shared" si="8"/>
        <v>0</v>
      </c>
      <c r="AD82" s="22">
        <f t="shared" si="8"/>
        <v>0</v>
      </c>
      <c r="AE82" s="22">
        <f t="shared" si="8"/>
        <v>0</v>
      </c>
      <c r="AF82" s="22">
        <f t="shared" si="8"/>
        <v>0</v>
      </c>
      <c r="AG82" s="23">
        <f t="shared" si="8"/>
        <v>0</v>
      </c>
    </row>
    <row r="83" spans="2:33" ht="15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2:33" x14ac:dyDescent="0.3">
      <c r="B84" s="24" t="s">
        <v>11</v>
      </c>
      <c r="C84" s="11">
        <f>MAX(C67:C82)</f>
        <v>465.39136850088966</v>
      </c>
      <c r="D84" s="11">
        <f>MAX(D67:D82)</f>
        <v>522.74239335942002</v>
      </c>
      <c r="E84" s="11">
        <f>MAX(E67:E82)</f>
        <v>444.55757283992455</v>
      </c>
      <c r="F84" s="11">
        <f t="shared" ref="F84:O84" si="13">MAX(F67:F82)</f>
        <v>435.22496177246614</v>
      </c>
      <c r="G84" s="11">
        <f t="shared" si="13"/>
        <v>431.50740715638324</v>
      </c>
      <c r="H84" s="11">
        <f t="shared" si="13"/>
        <v>445.37078791219272</v>
      </c>
      <c r="I84" s="11">
        <f t="shared" si="13"/>
        <v>504.6580391332663</v>
      </c>
      <c r="J84" s="11">
        <f t="shared" si="13"/>
        <v>600.23017238839998</v>
      </c>
      <c r="K84" s="11">
        <f t="shared" si="13"/>
        <v>489.82654519618512</v>
      </c>
      <c r="L84" s="11">
        <f t="shared" si="13"/>
        <v>482.97230387278216</v>
      </c>
      <c r="M84" s="11">
        <f t="shared" si="13"/>
        <v>489.63292255993082</v>
      </c>
      <c r="N84" s="11">
        <f t="shared" si="13"/>
        <v>420.50964141713769</v>
      </c>
      <c r="O84" s="11">
        <f t="shared" si="13"/>
        <v>370.94224653603118</v>
      </c>
      <c r="P84" s="11">
        <f>MAX(P67:P82)</f>
        <v>288.22665632818462</v>
      </c>
      <c r="S84" s="24" t="s">
        <v>11</v>
      </c>
      <c r="T84" s="11">
        <f>MAX(T67:T82)</f>
        <v>432.24732059994449</v>
      </c>
      <c r="U84" s="11">
        <f>MAX(U67:U82)</f>
        <v>485.51394414866456</v>
      </c>
      <c r="V84" s="11">
        <f>MAX(V67:V82)</f>
        <v>412.89725748771531</v>
      </c>
      <c r="W84" s="11">
        <f t="shared" ref="W84:AF84" si="14">MAX(W67:W82)</f>
        <v>404.22929241327807</v>
      </c>
      <c r="X84" s="11">
        <f t="shared" si="14"/>
        <v>400.7764930475272</v>
      </c>
      <c r="Y84" s="11">
        <f t="shared" si="14"/>
        <v>413.65255734897335</v>
      </c>
      <c r="Z84" s="11">
        <f t="shared" si="14"/>
        <v>468.71751390068857</v>
      </c>
      <c r="AA84" s="11">
        <f t="shared" si="14"/>
        <v>557.48323092853548</v>
      </c>
      <c r="AB84" s="11">
        <f t="shared" si="14"/>
        <v>454.94228309774485</v>
      </c>
      <c r="AC84" s="11">
        <f t="shared" si="14"/>
        <v>448.57618426714146</v>
      </c>
      <c r="AD84" s="11">
        <f t="shared" si="14"/>
        <v>454.76244979744536</v>
      </c>
      <c r="AE84" s="11">
        <f t="shared" si="14"/>
        <v>390.56196159051399</v>
      </c>
      <c r="AF84" s="11">
        <f t="shared" si="14"/>
        <v>344.52463671383487</v>
      </c>
      <c r="AG84" s="11">
        <f>MAX(AG67:AG82)</f>
        <v>267.69985082587664</v>
      </c>
    </row>
    <row r="85" spans="2:33" x14ac:dyDescent="0.3">
      <c r="B85" s="24" t="s">
        <v>10</v>
      </c>
      <c r="C85" s="25">
        <f>SUM(C29:C44)/C84</f>
        <v>1.3756075048136283</v>
      </c>
      <c r="D85" s="25">
        <f>SUM(D29:D44)/D84</f>
        <v>1.375607504813628</v>
      </c>
      <c r="E85" s="25">
        <f t="shared" ref="E85:P85" si="15">SUM(E29:E44)/E84</f>
        <v>1.3756075048136283</v>
      </c>
      <c r="F85" s="25">
        <f t="shared" si="15"/>
        <v>1.3756075048136283</v>
      </c>
      <c r="G85" s="25">
        <f t="shared" si="15"/>
        <v>1.375607504813628</v>
      </c>
      <c r="H85" s="25">
        <f t="shared" si="15"/>
        <v>1.3756075048136278</v>
      </c>
      <c r="I85" s="25">
        <f t="shared" si="15"/>
        <v>1.3756075048136283</v>
      </c>
      <c r="J85" s="25">
        <f t="shared" si="15"/>
        <v>1.3756075048136276</v>
      </c>
      <c r="K85" s="25">
        <f t="shared" si="15"/>
        <v>1.3756075048136276</v>
      </c>
      <c r="L85" s="25">
        <f t="shared" si="15"/>
        <v>1.3756075048136283</v>
      </c>
      <c r="M85" s="25">
        <f t="shared" si="15"/>
        <v>1.375607504813628</v>
      </c>
      <c r="N85" s="25">
        <f t="shared" si="15"/>
        <v>1.375607504813628</v>
      </c>
      <c r="O85" s="25">
        <f t="shared" si="15"/>
        <v>1.3756075048136276</v>
      </c>
      <c r="P85" s="25">
        <f t="shared" si="15"/>
        <v>1.375607504813628</v>
      </c>
      <c r="S85" s="24" t="s">
        <v>10</v>
      </c>
      <c r="T85" s="25">
        <f>SUM(T29:T44)/T84</f>
        <v>1.3358276570537377</v>
      </c>
      <c r="U85" s="25">
        <f>SUM(U29:U44)/U84</f>
        <v>1.335827657053738</v>
      </c>
      <c r="V85" s="25">
        <f t="shared" ref="V85:AG85" si="16">SUM(V29:V44)/V84</f>
        <v>1.3358276570537375</v>
      </c>
      <c r="W85" s="25">
        <f t="shared" si="16"/>
        <v>1.3358276570537377</v>
      </c>
      <c r="X85" s="25">
        <f t="shared" si="16"/>
        <v>1.3358276570537375</v>
      </c>
      <c r="Y85" s="25">
        <f t="shared" si="16"/>
        <v>1.335827657053738</v>
      </c>
      <c r="Z85" s="25">
        <f t="shared" si="16"/>
        <v>1.335827657053738</v>
      </c>
      <c r="AA85" s="25">
        <f t="shared" si="16"/>
        <v>1.335827657053738</v>
      </c>
      <c r="AB85" s="25">
        <f t="shared" si="16"/>
        <v>1.3358276570537377</v>
      </c>
      <c r="AC85" s="25">
        <f t="shared" si="16"/>
        <v>1.3358276570537382</v>
      </c>
      <c r="AD85" s="25">
        <f t="shared" si="16"/>
        <v>1.335827657053738</v>
      </c>
      <c r="AE85" s="25">
        <f t="shared" si="16"/>
        <v>1.3358276570537377</v>
      </c>
      <c r="AF85" s="25">
        <f t="shared" si="16"/>
        <v>1.335827657053738</v>
      </c>
      <c r="AG85" s="25">
        <f t="shared" si="16"/>
        <v>1.3358276570537384</v>
      </c>
    </row>
    <row r="86" spans="2:33" ht="16.5" thickBot="1" x14ac:dyDescent="0.35"/>
    <row r="87" spans="2:33" ht="33.75" thickBot="1" x14ac:dyDescent="0.3">
      <c r="B87" s="37" t="s">
        <v>17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9"/>
    </row>
    <row r="89" spans="2:33" ht="19.5" x14ac:dyDescent="0.35">
      <c r="B89" s="47" t="s">
        <v>57</v>
      </c>
      <c r="C89" s="47"/>
      <c r="D89" s="47"/>
      <c r="E89" s="47"/>
      <c r="F89" s="1"/>
      <c r="G89" s="1"/>
      <c r="H89" s="1"/>
      <c r="I89" s="1"/>
      <c r="S89" s="47" t="s">
        <v>58</v>
      </c>
      <c r="T89" s="47"/>
      <c r="U89" s="47"/>
      <c r="V89" s="47"/>
      <c r="W89" s="1"/>
      <c r="X89" s="1"/>
      <c r="Y89" s="1"/>
      <c r="Z89" s="1"/>
      <c r="AA89" s="2"/>
      <c r="AB89" s="2"/>
      <c r="AC89" s="2"/>
      <c r="AD89" s="2"/>
      <c r="AE89" s="2"/>
      <c r="AF89" s="2"/>
      <c r="AG89" s="2"/>
    </row>
    <row r="90" spans="2:33" x14ac:dyDescent="0.3">
      <c r="B90" s="26" t="s">
        <v>17</v>
      </c>
      <c r="C90" s="48" t="s">
        <v>1</v>
      </c>
      <c r="D90" s="48"/>
      <c r="E90" s="48"/>
      <c r="F90" s="3"/>
      <c r="G90" s="49"/>
      <c r="H90" s="49"/>
      <c r="I90" s="49"/>
      <c r="S90" s="26" t="s">
        <v>17</v>
      </c>
      <c r="T90" s="48" t="s">
        <v>1</v>
      </c>
      <c r="U90" s="48"/>
      <c r="V90" s="48"/>
      <c r="W90" s="2"/>
      <c r="X90" s="50"/>
      <c r="Y90" s="50"/>
      <c r="Z90" s="50"/>
      <c r="AA90" s="2"/>
      <c r="AB90" s="2"/>
      <c r="AC90" s="2"/>
      <c r="AD90" s="2"/>
      <c r="AE90" s="2"/>
      <c r="AF90" s="2"/>
      <c r="AG90" s="2"/>
    </row>
    <row r="91" spans="2:33" ht="63" x14ac:dyDescent="0.3">
      <c r="B91" s="26" t="s">
        <v>0</v>
      </c>
      <c r="C91" s="4" t="s">
        <v>2</v>
      </c>
      <c r="D91" s="4" t="s">
        <v>3</v>
      </c>
      <c r="E91" s="4" t="s">
        <v>4</v>
      </c>
      <c r="F91" s="5" t="s">
        <v>5</v>
      </c>
      <c r="G91" s="6" t="s">
        <v>6</v>
      </c>
      <c r="H91" s="6"/>
      <c r="I91" s="6"/>
      <c r="S91" s="26" t="s">
        <v>0</v>
      </c>
      <c r="T91" s="4" t="s">
        <v>2</v>
      </c>
      <c r="U91" s="4" t="s">
        <v>3</v>
      </c>
      <c r="V91" s="4" t="s">
        <v>4</v>
      </c>
      <c r="W91" s="5" t="s">
        <v>5</v>
      </c>
      <c r="X91" s="6" t="s">
        <v>6</v>
      </c>
      <c r="Y91" s="7"/>
      <c r="Z91" s="7"/>
      <c r="AA91" s="2"/>
      <c r="AB91" s="2"/>
      <c r="AC91" s="2"/>
      <c r="AD91" s="2"/>
      <c r="AE91" s="2"/>
      <c r="AF91" s="2"/>
      <c r="AG91" s="2"/>
    </row>
    <row r="92" spans="2:33" x14ac:dyDescent="0.3">
      <c r="B92" s="32">
        <v>1</v>
      </c>
      <c r="C92" s="27">
        <f>+'[1]ESC_2B_12 MAYO'!C68*(1+'[1]Ratio conversión AGO-ENE'!E5)</f>
        <v>4250.5979472963172</v>
      </c>
      <c r="D92" s="8">
        <f>+G92+F92*$G$119</f>
        <v>0</v>
      </c>
      <c r="E92" s="8">
        <f>C92</f>
        <v>4250.5979472963172</v>
      </c>
      <c r="F92" s="2">
        <f>+G92/SUM($G$92:$G$116)</f>
        <v>0</v>
      </c>
      <c r="G92" s="9">
        <f>+'[1]ESC_2B_12 MAYO'!D68*(1+'[1]Ratio conversión AGO-ENE'!G5)</f>
        <v>0</v>
      </c>
      <c r="H92" s="9"/>
      <c r="I92" s="9"/>
      <c r="S92" s="32">
        <v>27</v>
      </c>
      <c r="T92" s="27">
        <f>+'[1]ESC_2B_12 MAYO'!T68*(1+'[1]Ratio conversión AGO-ENE'!E58)</f>
        <v>238.52678997297156</v>
      </c>
      <c r="U92" s="27">
        <f>+X92+W92*$X$119</f>
        <v>0</v>
      </c>
      <c r="V92" s="27">
        <f>T92</f>
        <v>238.52678997297156</v>
      </c>
      <c r="W92" s="2">
        <f>+X92/SUM($X$92:$X$116)</f>
        <v>0</v>
      </c>
      <c r="X92" s="9">
        <f>+'[1]ESC_2B_12 MAYO'!U68*(1+'[1]Ratio conversión AGO-ENE'!G58)</f>
        <v>0</v>
      </c>
      <c r="Y92" s="9"/>
      <c r="Z92" s="9"/>
      <c r="AA92" s="2"/>
      <c r="AB92" s="2"/>
      <c r="AC92" s="2"/>
      <c r="AD92" s="2"/>
      <c r="AE92" s="2"/>
      <c r="AF92" s="2"/>
      <c r="AG92" s="2"/>
    </row>
    <row r="93" spans="2:33" x14ac:dyDescent="0.3">
      <c r="B93" s="32">
        <v>2</v>
      </c>
      <c r="C93" s="27">
        <f>+'[1]ESC_2B_12 MAYO'!C69*(1+'[1]Ratio conversión AGO-ENE'!E6)</f>
        <v>2639.6416087322264</v>
      </c>
      <c r="D93" s="8">
        <f t="shared" ref="D93:D116" si="17">+G93+F93*$G$119</f>
        <v>152.83416278533082</v>
      </c>
      <c r="E93" s="8">
        <f>E92+C93-D93</f>
        <v>6737.4053932432134</v>
      </c>
      <c r="F93" s="2">
        <f t="shared" ref="F93:F116" si="18">+G93/SUM($G$92:$G$116)</f>
        <v>1.1497704496051584E-2</v>
      </c>
      <c r="G93" s="9">
        <f>+'[1]ESC_2B_12 MAYO'!D69*(1+'[1]Ratio conversión AGO-ENE'!G6)</f>
        <v>159.7937744575666</v>
      </c>
      <c r="H93" s="9"/>
      <c r="I93" s="9"/>
      <c r="S93" s="32">
        <v>26</v>
      </c>
      <c r="T93" s="27">
        <f>+'[1]ESC_2B_12 MAYO'!T69*(1+'[1]Ratio conversión AGO-ENE'!E59)</f>
        <v>417.29789575494198</v>
      </c>
      <c r="U93" s="27">
        <f t="shared" ref="U93:U116" si="19">+X93+W93*$X$119</f>
        <v>0</v>
      </c>
      <c r="V93" s="27">
        <f>V92+T93-U93</f>
        <v>655.82468572791356</v>
      </c>
      <c r="W93" s="2">
        <f t="shared" ref="W93:W116" si="20">+X93/SUM($X$92:$X$116)</f>
        <v>0</v>
      </c>
      <c r="X93" s="9">
        <f>+'[1]ESC_2B_12 MAYO'!U69*(1+'[1]Ratio conversión AGO-ENE'!G59)</f>
        <v>0</v>
      </c>
      <c r="Y93" s="9"/>
      <c r="Z93" s="9"/>
      <c r="AA93" s="2"/>
      <c r="AB93" s="2"/>
      <c r="AC93" s="2"/>
      <c r="AD93" s="2"/>
      <c r="AE93" s="2"/>
      <c r="AF93" s="2"/>
      <c r="AG93" s="2"/>
    </row>
    <row r="94" spans="2:33" x14ac:dyDescent="0.3">
      <c r="B94" s="32">
        <v>3</v>
      </c>
      <c r="C94" s="27">
        <f>+'[1]ESC_2B_12 MAYO'!C70*(1+'[1]Ratio conversión AGO-ENE'!E7)</f>
        <v>2092.0167877629065</v>
      </c>
      <c r="D94" s="8">
        <f t="shared" si="17"/>
        <v>573.95214470596227</v>
      </c>
      <c r="E94" s="8">
        <f t="shared" ref="E94:E116" si="21">E93+C94-D94</f>
        <v>8255.4700363001593</v>
      </c>
      <c r="F94" s="2">
        <f t="shared" si="18"/>
        <v>4.3178383906046322E-2</v>
      </c>
      <c r="G94" s="9">
        <f>+'[1]ESC_2B_12 MAYO'!D70*(1+'[1]Ratio conversión AGO-ENE'!G7)</f>
        <v>600.08821253793633</v>
      </c>
      <c r="H94" s="9"/>
      <c r="I94" s="9"/>
      <c r="S94" s="32">
        <v>25</v>
      </c>
      <c r="T94" s="27">
        <f>+'[1]ESC_2B_12 MAYO'!T70*(1+'[1]Ratio conversión AGO-ENE'!E60)</f>
        <v>536.68527743918605</v>
      </c>
      <c r="U94" s="27">
        <f t="shared" si="19"/>
        <v>0</v>
      </c>
      <c r="V94" s="27">
        <f t="shared" ref="V94:V116" si="22">V93+T94-U94</f>
        <v>1192.5099631670996</v>
      </c>
      <c r="W94" s="2">
        <f t="shared" si="20"/>
        <v>0</v>
      </c>
      <c r="X94" s="9">
        <f>+'[1]ESC_2B_12 MAYO'!U70*(1+'[1]Ratio conversión AGO-ENE'!G60)</f>
        <v>0</v>
      </c>
      <c r="Y94" s="9"/>
      <c r="Z94" s="9"/>
      <c r="AA94" s="2"/>
      <c r="AB94" s="2"/>
      <c r="AC94" s="2"/>
      <c r="AD94" s="2"/>
      <c r="AE94" s="2"/>
      <c r="AF94" s="2"/>
      <c r="AG94" s="2"/>
    </row>
    <row r="95" spans="2:33" x14ac:dyDescent="0.3">
      <c r="B95" s="32">
        <v>4</v>
      </c>
      <c r="C95" s="27">
        <f>+'[1]ESC_2B_12 MAYO'!C71*(1+'[1]Ratio conversión AGO-ENE'!E8)</f>
        <v>347.08223399847344</v>
      </c>
      <c r="D95" s="8">
        <f t="shared" si="17"/>
        <v>363.00914042113322</v>
      </c>
      <c r="E95" s="8">
        <f t="shared" si="21"/>
        <v>8239.5431298775002</v>
      </c>
      <c r="F95" s="2">
        <f t="shared" si="18"/>
        <v>2.7309154902692263E-2</v>
      </c>
      <c r="G95" s="9">
        <f>+'[1]ESC_2B_12 MAYO'!D71*(1+'[1]Ratio conversión AGO-ENE'!G8)</f>
        <v>379.53949335244579</v>
      </c>
      <c r="H95" s="9"/>
      <c r="I95" s="9"/>
      <c r="S95" s="32">
        <v>24</v>
      </c>
      <c r="T95" s="27">
        <f>+'[1]ESC_2B_12 MAYO'!T71*(1+'[1]Ratio conversión AGO-ENE'!E61)</f>
        <v>1542.2444585717312</v>
      </c>
      <c r="U95" s="27">
        <f t="shared" si="19"/>
        <v>0</v>
      </c>
      <c r="V95" s="27">
        <f t="shared" si="22"/>
        <v>2734.7544217388308</v>
      </c>
      <c r="W95" s="2">
        <f t="shared" si="20"/>
        <v>0</v>
      </c>
      <c r="X95" s="9">
        <f>+'[1]ESC_2B_12 MAYO'!U71*(1+'[1]Ratio conversión AGO-ENE'!G61)</f>
        <v>0</v>
      </c>
      <c r="Y95" s="9"/>
      <c r="Z95" s="9"/>
      <c r="AA95" s="2"/>
      <c r="AB95" s="2"/>
      <c r="AC95" s="2"/>
      <c r="AD95" s="2"/>
      <c r="AE95" s="2"/>
      <c r="AF95" s="2"/>
      <c r="AG95" s="2"/>
    </row>
    <row r="96" spans="2:33" x14ac:dyDescent="0.3">
      <c r="B96" s="32">
        <v>5</v>
      </c>
      <c r="C96" s="27">
        <f>+'[1]ESC_2B_12 MAYO'!C72*(1+'[1]Ratio conversión AGO-ENE'!E9)</f>
        <v>115.13981755124792</v>
      </c>
      <c r="D96" s="8">
        <f t="shared" si="17"/>
        <v>262.5859733161837</v>
      </c>
      <c r="E96" s="8">
        <f t="shared" si="21"/>
        <v>8092.0969741125646</v>
      </c>
      <c r="F96" s="2">
        <f t="shared" si="18"/>
        <v>1.9754326329763143E-2</v>
      </c>
      <c r="G96" s="9">
        <f>+'[1]ESC_2B_12 MAYO'!D72*(1+'[1]Ratio conversión AGO-ENE'!G9)</f>
        <v>274.54335490909097</v>
      </c>
      <c r="H96" s="9"/>
      <c r="I96" s="9"/>
      <c r="S96" s="32">
        <v>23</v>
      </c>
      <c r="T96" s="27">
        <f>+'[1]ESC_2B_12 MAYO'!T72*(1+'[1]Ratio conversión AGO-ENE'!E62)</f>
        <v>1073.5087425937697</v>
      </c>
      <c r="U96" s="27">
        <f t="shared" si="19"/>
        <v>44.854081198809958</v>
      </c>
      <c r="V96" s="27">
        <f t="shared" si="22"/>
        <v>3763.4090831337903</v>
      </c>
      <c r="W96" s="2">
        <f t="shared" si="20"/>
        <v>3.4292638104331591E-3</v>
      </c>
      <c r="X96" s="9">
        <f>+'[1]ESC_2B_12 MAYO'!U72*(1+'[1]Ratio conversión AGO-ENE'!G62)</f>
        <v>42.679298956774552</v>
      </c>
      <c r="Y96" s="9"/>
      <c r="Z96" s="9"/>
      <c r="AA96" s="2"/>
      <c r="AB96" s="2"/>
      <c r="AC96" s="2"/>
      <c r="AD96" s="2"/>
      <c r="AE96" s="2"/>
      <c r="AF96" s="2"/>
      <c r="AG96" s="2"/>
    </row>
    <row r="97" spans="2:33" x14ac:dyDescent="0.3">
      <c r="B97" s="32">
        <v>6</v>
      </c>
      <c r="C97" s="27">
        <f>+'[1]ESC_2B_12 MAYO'!C73*(1+'[1]Ratio conversión AGO-ENE'!E10)</f>
        <v>147.7688932849365</v>
      </c>
      <c r="D97" s="8">
        <f t="shared" si="17"/>
        <v>344.62310852530555</v>
      </c>
      <c r="E97" s="8">
        <f t="shared" si="21"/>
        <v>7895.2427588721948</v>
      </c>
      <c r="F97" s="2">
        <f t="shared" si="18"/>
        <v>2.5925974874480038E-2</v>
      </c>
      <c r="G97" s="9">
        <f>+'[1]ESC_2B_12 MAYO'!D73*(1+'[1]Ratio conversión AGO-ENE'!G10)</f>
        <v>360.31621643327844</v>
      </c>
      <c r="H97" s="9"/>
      <c r="I97" s="9"/>
      <c r="S97" s="32">
        <v>22</v>
      </c>
      <c r="T97" s="27">
        <f>+'[1]ESC_2B_12 MAYO'!T73*(1+'[1]Ratio conversión AGO-ENE'!E63)</f>
        <v>537.52124488166191</v>
      </c>
      <c r="U97" s="27">
        <f t="shared" si="19"/>
        <v>154.90773286479362</v>
      </c>
      <c r="V97" s="27">
        <f t="shared" si="22"/>
        <v>4146.0225951506591</v>
      </c>
      <c r="W97" s="2">
        <f t="shared" si="20"/>
        <v>1.1843280880393511E-2</v>
      </c>
      <c r="X97" s="9">
        <f>+'[1]ESC_2B_12 MAYO'!U73*(1+'[1]Ratio conversión AGO-ENE'!G63)</f>
        <v>147.3969205243269</v>
      </c>
      <c r="Y97" s="9"/>
      <c r="Z97" s="9"/>
      <c r="AA97" s="2"/>
      <c r="AB97" s="2"/>
      <c r="AC97" s="2"/>
      <c r="AD97" s="2"/>
      <c r="AE97" s="2"/>
      <c r="AF97" s="2"/>
      <c r="AG97" s="2"/>
    </row>
    <row r="98" spans="2:33" x14ac:dyDescent="0.3">
      <c r="B98" s="32">
        <v>7</v>
      </c>
      <c r="C98" s="27">
        <f>+'[1]ESC_2B_12 MAYO'!C74*(1+'[1]Ratio conversión AGO-ENE'!E11)</f>
        <v>35.759886623999996</v>
      </c>
      <c r="D98" s="8">
        <f t="shared" si="17"/>
        <v>196.22791957796721</v>
      </c>
      <c r="E98" s="8">
        <f t="shared" si="21"/>
        <v>7734.774725918227</v>
      </c>
      <c r="F98" s="2">
        <f t="shared" si="18"/>
        <v>1.47622141022975E-2</v>
      </c>
      <c r="G98" s="9">
        <f>+'[1]ESC_2B_12 MAYO'!D74*(1+'[1]Ratio conversión AGO-ENE'!G11)</f>
        <v>205.16355343511449</v>
      </c>
      <c r="H98" s="9"/>
      <c r="I98" s="9"/>
      <c r="S98" s="32">
        <v>21</v>
      </c>
      <c r="T98" s="27">
        <f>+'[1]ESC_2B_12 MAYO'!T74*(1+'[1]Ratio conversión AGO-ENE'!E64)</f>
        <v>1684.8247244487413</v>
      </c>
      <c r="U98" s="27">
        <f t="shared" si="19"/>
        <v>208.87503053063523</v>
      </c>
      <c r="V98" s="27">
        <f t="shared" si="22"/>
        <v>5621.9722890687653</v>
      </c>
      <c r="W98" s="2">
        <f t="shared" si="20"/>
        <v>1.5969284487781073E-2</v>
      </c>
      <c r="X98" s="9">
        <f>+'[1]ESC_2B_12 MAYO'!U74*(1+'[1]Ratio conversión AGO-ENE'!G64)</f>
        <v>198.74757512274959</v>
      </c>
      <c r="Y98" s="9"/>
      <c r="Z98" s="9"/>
      <c r="AA98" s="2"/>
      <c r="AB98" s="2"/>
      <c r="AC98" s="2"/>
      <c r="AD98" s="2"/>
      <c r="AE98" s="2"/>
      <c r="AF98" s="2"/>
      <c r="AG98" s="2"/>
    </row>
    <row r="99" spans="2:33" x14ac:dyDescent="0.3">
      <c r="B99" s="32">
        <v>8</v>
      </c>
      <c r="C99" s="27">
        <f>+'[1]ESC_2B_12 MAYO'!C75*(1+'[1]Ratio conversión AGO-ENE'!E12)</f>
        <v>133.27968880079285</v>
      </c>
      <c r="D99" s="8">
        <f t="shared" si="17"/>
        <v>122.32106992655646</v>
      </c>
      <c r="E99" s="8">
        <f t="shared" si="21"/>
        <v>7745.733344792463</v>
      </c>
      <c r="F99" s="2">
        <f t="shared" si="18"/>
        <v>9.2022064309786461E-3</v>
      </c>
      <c r="G99" s="9">
        <f>+'[1]ESC_2B_12 MAYO'!D75*(1+'[1]Ratio conversión AGO-ENE'!G12)</f>
        <v>127.8912064098306</v>
      </c>
      <c r="H99" s="9"/>
      <c r="I99" s="9"/>
      <c r="S99" s="32">
        <v>20</v>
      </c>
      <c r="T99" s="27">
        <f>+'[1]ESC_2B_12 MAYO'!T75*(1+'[1]Ratio conversión AGO-ENE'!E65)</f>
        <v>1827.5676872607983</v>
      </c>
      <c r="U99" s="27">
        <f t="shared" si="19"/>
        <v>105.2828832677005</v>
      </c>
      <c r="V99" s="27">
        <f t="shared" si="22"/>
        <v>7344.2570930618631</v>
      </c>
      <c r="W99" s="2">
        <f t="shared" si="20"/>
        <v>8.0492738185341094E-3</v>
      </c>
      <c r="X99" s="9">
        <f>+'[1]ESC_2B_12 MAYO'!U75*(1+'[1]Ratio conversión AGO-ENE'!G65)</f>
        <v>100.17816729088641</v>
      </c>
      <c r="Y99" s="9"/>
      <c r="Z99" s="9"/>
      <c r="AA99" s="2"/>
      <c r="AB99" s="2"/>
      <c r="AC99" s="2"/>
      <c r="AD99" s="2"/>
      <c r="AE99" s="2"/>
      <c r="AF99" s="2"/>
      <c r="AG99" s="2"/>
    </row>
    <row r="100" spans="2:33" x14ac:dyDescent="0.3">
      <c r="B100" s="32">
        <v>9</v>
      </c>
      <c r="C100" s="27">
        <f>+'[1]ESC_2B_12 MAYO'!C76*(1+'[1]Ratio conversión AGO-ENE'!E13)</f>
        <v>92.094094714404875</v>
      </c>
      <c r="D100" s="8">
        <f t="shared" si="17"/>
        <v>405.54050066559716</v>
      </c>
      <c r="E100" s="8">
        <f t="shared" si="21"/>
        <v>7432.2869388412701</v>
      </c>
      <c r="F100" s="2">
        <f t="shared" si="18"/>
        <v>3.0508786470621382E-2</v>
      </c>
      <c r="G100" s="9">
        <f>+'[1]ESC_2B_12 MAYO'!D76*(1+'[1]Ratio conversión AGO-ENE'!G13)</f>
        <v>424.00760481665628</v>
      </c>
      <c r="H100" s="9"/>
      <c r="I100" s="9"/>
      <c r="S100" s="32">
        <v>19</v>
      </c>
      <c r="T100" s="27">
        <f>+'[1]ESC_2B_12 MAYO'!T76*(1+'[1]Ratio conversión AGO-ENE'!E66)</f>
        <v>1010.5368097658862</v>
      </c>
      <c r="U100" s="27">
        <f t="shared" si="19"/>
        <v>206.04259428341373</v>
      </c>
      <c r="V100" s="27">
        <f t="shared" si="22"/>
        <v>8148.7513085443352</v>
      </c>
      <c r="W100" s="2">
        <f t="shared" si="20"/>
        <v>1.5752734045583774E-2</v>
      </c>
      <c r="X100" s="9">
        <f>+'[1]ESC_2B_12 MAYO'!U76*(1+'[1]Ratio conversión AGO-ENE'!G66)</f>
        <v>196.05247157497303</v>
      </c>
      <c r="Y100" s="9"/>
      <c r="Z100" s="9"/>
      <c r="AA100" s="2"/>
      <c r="AB100" s="2"/>
      <c r="AC100" s="2"/>
      <c r="AD100" s="2"/>
      <c r="AE100" s="2"/>
      <c r="AF100" s="2"/>
      <c r="AG100" s="2"/>
    </row>
    <row r="101" spans="2:33" x14ac:dyDescent="0.3">
      <c r="B101" s="32">
        <v>10</v>
      </c>
      <c r="C101" s="27">
        <f>+'[1]ESC_2B_12 MAYO'!C77*(1+'[1]Ratio conversión AGO-ENE'!E14)</f>
        <v>124.67594980599354</v>
      </c>
      <c r="D101" s="8">
        <f t="shared" si="17"/>
        <v>210.98272625874495</v>
      </c>
      <c r="E101" s="8">
        <f t="shared" si="21"/>
        <v>7345.9801623885187</v>
      </c>
      <c r="F101" s="2">
        <f t="shared" si="18"/>
        <v>1.5872217284964411E-2</v>
      </c>
      <c r="G101" s="9">
        <f>+'[1]ESC_2B_12 MAYO'!D77*(1+'[1]Ratio conversión AGO-ENE'!G14)</f>
        <v>220.5902499795568</v>
      </c>
      <c r="H101" s="9"/>
      <c r="I101" s="9"/>
      <c r="S101" s="32">
        <v>18</v>
      </c>
      <c r="T101" s="27">
        <f>+'[1]ESC_2B_12 MAYO'!T77*(1+'[1]Ratio conversión AGO-ENE'!E67)</f>
        <v>66.834265929387328</v>
      </c>
      <c r="U101" s="27">
        <f t="shared" si="19"/>
        <v>118.07540511132561</v>
      </c>
      <c r="V101" s="27">
        <f t="shared" si="22"/>
        <v>8097.5101693623965</v>
      </c>
      <c r="W101" s="2">
        <f t="shared" si="20"/>
        <v>9.027310399153738E-3</v>
      </c>
      <c r="X101" s="9">
        <f>+'[1]ESC_2B_12 MAYO'!U77*(1+'[1]Ratio conversión AGO-ENE'!G67)</f>
        <v>112.35043455359494</v>
      </c>
      <c r="Y101" s="9"/>
      <c r="Z101" s="9"/>
      <c r="AA101" s="2"/>
      <c r="AB101" s="2"/>
      <c r="AC101" s="2"/>
      <c r="AD101" s="2"/>
      <c r="AE101" s="2"/>
      <c r="AF101" s="2"/>
      <c r="AG101" s="2"/>
    </row>
    <row r="102" spans="2:33" x14ac:dyDescent="0.3">
      <c r="B102" s="32">
        <v>11</v>
      </c>
      <c r="C102" s="27">
        <f>+'[1]ESC_2B_12 MAYO'!C78*(1+'[1]Ratio conversión AGO-ENE'!E15)</f>
        <v>179.32637097791797</v>
      </c>
      <c r="D102" s="8">
        <f t="shared" si="17"/>
        <v>192.75250190222354</v>
      </c>
      <c r="E102" s="8">
        <f t="shared" si="21"/>
        <v>7332.554031464213</v>
      </c>
      <c r="F102" s="2">
        <f t="shared" si="18"/>
        <v>1.4500758648177721E-2</v>
      </c>
      <c r="G102" s="9">
        <f>+'[1]ESC_2B_12 MAYO'!D78*(1+'[1]Ratio conversión AGO-ENE'!G15)</f>
        <v>201.52987561006134</v>
      </c>
      <c r="H102" s="9"/>
      <c r="I102" s="9"/>
      <c r="S102" s="32">
        <v>17</v>
      </c>
      <c r="T102" s="27">
        <f>+'[1]ESC_2B_12 MAYO'!T78*(1+'[1]Ratio conversión AGO-ENE'!E68)</f>
        <v>116.48902850467289</v>
      </c>
      <c r="U102" s="27">
        <f t="shared" si="19"/>
        <v>236.07518022460604</v>
      </c>
      <c r="V102" s="27">
        <f t="shared" si="22"/>
        <v>7977.9240176424637</v>
      </c>
      <c r="W102" s="2">
        <f t="shared" si="20"/>
        <v>1.8048838599489719E-2</v>
      </c>
      <c r="X102" s="9">
        <f>+'[1]ESC_2B_12 MAYO'!U78*(1+'[1]Ratio conversión AGO-ENE'!G68)</f>
        <v>224.62890608375031</v>
      </c>
      <c r="Y102" s="9"/>
      <c r="Z102" s="9"/>
      <c r="AA102" s="2"/>
      <c r="AB102" s="2"/>
      <c r="AC102" s="2"/>
      <c r="AD102" s="2"/>
      <c r="AE102" s="2"/>
      <c r="AF102" s="2"/>
      <c r="AG102" s="2"/>
    </row>
    <row r="103" spans="2:33" x14ac:dyDescent="0.3">
      <c r="B103" s="32">
        <v>12</v>
      </c>
      <c r="C103" s="27">
        <f>+'[1]ESC_2B_12 MAYO'!C79*(1+'[1]Ratio conversión AGO-ENE'!E16)</f>
        <v>94.259887133249578</v>
      </c>
      <c r="D103" s="8">
        <f t="shared" si="17"/>
        <v>175.31546763472377</v>
      </c>
      <c r="E103" s="8">
        <f t="shared" si="21"/>
        <v>7251.4984509627384</v>
      </c>
      <c r="F103" s="2">
        <f t="shared" si="18"/>
        <v>1.3188971652119529E-2</v>
      </c>
      <c r="G103" s="9">
        <f>+'[1]ESC_2B_12 MAYO'!D79*(1+'[1]Ratio conversión AGO-ENE'!G16)</f>
        <v>183.29881083913466</v>
      </c>
      <c r="H103" s="9"/>
      <c r="I103" s="9"/>
      <c r="S103" s="32">
        <v>14</v>
      </c>
      <c r="T103" s="27">
        <f>+'[1]ESC_2B_12 MAYO'!T79*(1+'[1]Ratio conversión AGO-ENE'!E43)</f>
        <v>499.01089727056467</v>
      </c>
      <c r="U103" s="27">
        <f t="shared" si="19"/>
        <v>325.42984795897445</v>
      </c>
      <c r="V103" s="27">
        <f t="shared" si="22"/>
        <v>8151.5050669540542</v>
      </c>
      <c r="W103" s="2">
        <f t="shared" si="20"/>
        <v>2.4880340219076539E-2</v>
      </c>
      <c r="X103" s="9">
        <f>+'[1]ESC_2B_12 MAYO'!U79*(1+'[1]Ratio conversión AGO-ENE'!G43)</f>
        <v>309.65114877589457</v>
      </c>
      <c r="Y103" s="9"/>
      <c r="Z103" s="9"/>
      <c r="AA103" s="2"/>
      <c r="AB103" s="2"/>
      <c r="AC103" s="2"/>
      <c r="AD103" s="2"/>
      <c r="AE103" s="2"/>
      <c r="AF103" s="2"/>
      <c r="AG103" s="2"/>
    </row>
    <row r="104" spans="2:33" x14ac:dyDescent="0.3">
      <c r="B104" s="32">
        <v>13</v>
      </c>
      <c r="C104" s="27">
        <f>+'[1]ESC_2B_12 MAYO'!C80*(1+'[1]Ratio conversión AGO-ENE'!E17)</f>
        <v>784.03996304240218</v>
      </c>
      <c r="D104" s="8">
        <f t="shared" si="17"/>
        <v>340.03924411465823</v>
      </c>
      <c r="E104" s="8">
        <f t="shared" si="21"/>
        <v>7695.4991698904832</v>
      </c>
      <c r="F104" s="2">
        <f t="shared" si="18"/>
        <v>2.5581131041903037E-2</v>
      </c>
      <c r="G104" s="9">
        <f>+'[1]ESC_2B_12 MAYO'!D80*(1+'[1]Ratio conversión AGO-ENE'!G17)</f>
        <v>355.5236165169373</v>
      </c>
      <c r="H104" s="9"/>
      <c r="I104" s="9"/>
      <c r="S104" s="32">
        <v>13</v>
      </c>
      <c r="T104" s="27">
        <f>+'[1]ESC_2B_12 MAYO'!T80*(1+'[1]Ratio conversión AGO-ENE'!E44)</f>
        <v>393.28141791783531</v>
      </c>
      <c r="U104" s="27">
        <f t="shared" si="19"/>
        <v>653.16721981847525</v>
      </c>
      <c r="V104" s="27">
        <f t="shared" si="22"/>
        <v>7891.619265053414</v>
      </c>
      <c r="W104" s="2">
        <f t="shared" si="20"/>
        <v>4.9937099350151538E-2</v>
      </c>
      <c r="X104" s="9">
        <f>+'[1]ESC_2B_12 MAYO'!U80*(1+'[1]Ratio conversión AGO-ENE'!G44)</f>
        <v>621.49793950383253</v>
      </c>
      <c r="Y104" s="9"/>
      <c r="Z104" s="9"/>
      <c r="AA104" s="2"/>
      <c r="AB104" s="2"/>
      <c r="AC104" s="2"/>
      <c r="AD104" s="2"/>
      <c r="AE104" s="2"/>
      <c r="AF104" s="2"/>
      <c r="AG104" s="2"/>
    </row>
    <row r="105" spans="2:33" x14ac:dyDescent="0.3">
      <c r="B105" s="32">
        <v>14</v>
      </c>
      <c r="C105" s="27">
        <f>+'[1]ESC_2B_12 MAYO'!C81*(1+'[1]Ratio conversión AGO-ENE'!E18)</f>
        <v>1012.6333091273318</v>
      </c>
      <c r="D105" s="8">
        <f t="shared" si="17"/>
        <v>197.23240995930851</v>
      </c>
      <c r="E105" s="8">
        <f t="shared" si="21"/>
        <v>8510.9000690585071</v>
      </c>
      <c r="F105" s="2">
        <f t="shared" si="18"/>
        <v>1.4837781850785844E-2</v>
      </c>
      <c r="G105" s="9">
        <f>+'[1]ESC_2B_12 MAYO'!D81*(1+'[1]Ratio conversión AGO-ENE'!G18)</f>
        <v>206.21378531073449</v>
      </c>
      <c r="H105" s="9"/>
      <c r="I105" s="9"/>
      <c r="S105" s="32">
        <v>12</v>
      </c>
      <c r="T105" s="27">
        <f>+'[1]ESC_2B_12 MAYO'!T81*(1+'[1]Ratio conversión AGO-ENE'!E45)</f>
        <v>177.70686985440838</v>
      </c>
      <c r="U105" s="27">
        <f t="shared" si="19"/>
        <v>50.230585287465857</v>
      </c>
      <c r="V105" s="27">
        <f t="shared" si="22"/>
        <v>8019.095549620356</v>
      </c>
      <c r="W105" s="2">
        <f t="shared" si="20"/>
        <v>3.8403178417520021E-3</v>
      </c>
      <c r="X105" s="9">
        <f>+'[1]ESC_2B_12 MAYO'!U81*(1+'[1]Ratio conversión AGO-ENE'!G45)</f>
        <v>47.795119395164306</v>
      </c>
      <c r="Y105" s="9"/>
      <c r="Z105" s="9"/>
      <c r="AA105" s="2"/>
      <c r="AB105" s="2"/>
      <c r="AC105" s="2"/>
      <c r="AD105" s="2"/>
      <c r="AE105" s="2"/>
      <c r="AF105" s="2"/>
      <c r="AG105" s="2"/>
    </row>
    <row r="106" spans="2:33" x14ac:dyDescent="0.3">
      <c r="B106" s="32">
        <v>17</v>
      </c>
      <c r="C106" s="27">
        <f>+'[1]ESC_2B_12 MAYO'!C82*(1+'[1]Ratio conversión AGO-ENE'!E22)</f>
        <v>372.72223206126688</v>
      </c>
      <c r="D106" s="8">
        <f t="shared" si="17"/>
        <v>307.70532300690047</v>
      </c>
      <c r="E106" s="8">
        <f t="shared" si="21"/>
        <v>8575.916978112873</v>
      </c>
      <c r="F106" s="2">
        <f t="shared" si="18"/>
        <v>2.3148652181677123E-2</v>
      </c>
      <c r="G106" s="9">
        <f>+'[1]ESC_2B_12 MAYO'!D82*(1+'[1]Ratio conversión AGO-ENE'!G22)</f>
        <v>321.71730513563335</v>
      </c>
      <c r="H106" s="9"/>
      <c r="I106" s="9"/>
      <c r="S106" s="32">
        <v>11</v>
      </c>
      <c r="T106" s="27">
        <f>+'[1]ESC_2B_12 MAYO'!T82*(1+'[1]Ratio conversión AGO-ENE'!E46)</f>
        <v>194.43873501577286</v>
      </c>
      <c r="U106" s="27">
        <f t="shared" si="19"/>
        <v>267.99520849346248</v>
      </c>
      <c r="V106" s="27">
        <f t="shared" si="22"/>
        <v>7945.539076142667</v>
      </c>
      <c r="W106" s="2">
        <f t="shared" si="20"/>
        <v>2.0489245243541027E-2</v>
      </c>
      <c r="X106" s="9">
        <f>+'[1]ESC_2B_12 MAYO'!U82*(1+'[1]Ratio conversión AGO-ENE'!G46)</f>
        <v>255.00126892754349</v>
      </c>
      <c r="Y106" s="9"/>
      <c r="Z106" s="9"/>
      <c r="AA106" s="2"/>
      <c r="AB106" s="2"/>
      <c r="AC106" s="2"/>
      <c r="AD106" s="2"/>
      <c r="AE106" s="2"/>
      <c r="AF106" s="2"/>
      <c r="AG106" s="2"/>
    </row>
    <row r="107" spans="2:33" x14ac:dyDescent="0.3">
      <c r="B107" s="32">
        <v>18</v>
      </c>
      <c r="C107" s="27">
        <f>+'[1]ESC_2B_12 MAYO'!C83*(1+'[1]Ratio conversión AGO-ENE'!E23)</f>
        <v>159.8795171339564</v>
      </c>
      <c r="D107" s="8">
        <f t="shared" si="17"/>
        <v>155.09654246870031</v>
      </c>
      <c r="E107" s="8">
        <f t="shared" si="21"/>
        <v>8580.69995277813</v>
      </c>
      <c r="F107" s="2">
        <f t="shared" si="18"/>
        <v>1.1667903177964015E-2</v>
      </c>
      <c r="G107" s="9">
        <f>+'[1]ESC_2B_12 MAYO'!D83*(1+'[1]Ratio conversión AGO-ENE'!G23)</f>
        <v>162.15917616012641</v>
      </c>
      <c r="H107" s="9"/>
      <c r="I107" s="9"/>
      <c r="S107" s="32">
        <v>10</v>
      </c>
      <c r="T107" s="27">
        <f>+'[1]ESC_2B_12 MAYO'!T83*(1+'[1]Ratio conversión AGO-ENE'!E47)</f>
        <v>268.48275390076776</v>
      </c>
      <c r="U107" s="27">
        <f t="shared" si="19"/>
        <v>89.732849612475093</v>
      </c>
      <c r="V107" s="27">
        <f t="shared" si="22"/>
        <v>8124.2889804309598</v>
      </c>
      <c r="W107" s="2">
        <f t="shared" si="20"/>
        <v>6.8604150516244694E-3</v>
      </c>
      <c r="X107" s="9">
        <f>+'[1]ESC_2B_12 MAYO'!U83*(1+'[1]Ratio conversión AGO-ENE'!G47)</f>
        <v>85.382088151116207</v>
      </c>
      <c r="Y107" s="9"/>
      <c r="Z107" s="9"/>
      <c r="AA107" s="2"/>
      <c r="AB107" s="2"/>
      <c r="AC107" s="2"/>
      <c r="AD107" s="2"/>
      <c r="AE107" s="2"/>
      <c r="AF107" s="2"/>
      <c r="AG107" s="2"/>
    </row>
    <row r="108" spans="2:33" x14ac:dyDescent="0.3">
      <c r="B108" s="32">
        <v>19</v>
      </c>
      <c r="C108" s="27">
        <f>+'[1]ESC_2B_12 MAYO'!C84*(1+'[1]Ratio conversión AGO-ENE'!E24)</f>
        <v>265.77013062207362</v>
      </c>
      <c r="D108" s="8">
        <f t="shared" si="17"/>
        <v>1445.4620186515899</v>
      </c>
      <c r="E108" s="8">
        <f t="shared" si="21"/>
        <v>7401.0080647486138</v>
      </c>
      <c r="F108" s="2">
        <f t="shared" si="18"/>
        <v>0.10874201715009062</v>
      </c>
      <c r="G108" s="9">
        <f>+'[1]ESC_2B_12 MAYO'!D84*(1+'[1]Ratio conversión AGO-ENE'!G24)</f>
        <v>1511.2840453074434</v>
      </c>
      <c r="S108" s="32">
        <v>9</v>
      </c>
      <c r="T108" s="27">
        <f>+'[1]ESC_2B_12 MAYO'!T84*(1+'[1]Ratio conversión AGO-ENE'!E48)</f>
        <v>401.24854981310438</v>
      </c>
      <c r="U108" s="27">
        <f t="shared" si="19"/>
        <v>54.044838837797307</v>
      </c>
      <c r="V108" s="8">
        <f t="shared" si="22"/>
        <v>8471.4926914062671</v>
      </c>
      <c r="W108" s="2">
        <f t="shared" si="20"/>
        <v>4.1319319226645517E-3</v>
      </c>
      <c r="X108" s="9">
        <f>+'[1]ESC_2B_12 MAYO'!U84*(1+'[1]Ratio conversión AGO-ENE'!G48)</f>
        <v>51.424436131137348</v>
      </c>
      <c r="Y108" s="2"/>
      <c r="Z108" s="2"/>
      <c r="AA108" s="2"/>
      <c r="AB108" s="2"/>
      <c r="AC108" s="2"/>
      <c r="AD108" s="2"/>
      <c r="AE108" s="2"/>
      <c r="AF108" s="2"/>
      <c r="AG108" s="2"/>
    </row>
    <row r="109" spans="2:33" x14ac:dyDescent="0.3">
      <c r="B109" s="32">
        <v>20</v>
      </c>
      <c r="C109" s="27">
        <f>+'[1]ESC_2B_12 MAYO'!C85*(1+'[1]Ratio conversión AGO-ENE'!E25)</f>
        <v>74.540732640787311</v>
      </c>
      <c r="D109" s="8">
        <f t="shared" si="17"/>
        <v>2241.5430601466578</v>
      </c>
      <c r="E109" s="8">
        <f t="shared" si="21"/>
        <v>5234.0057372427436</v>
      </c>
      <c r="F109" s="2">
        <f t="shared" si="18"/>
        <v>0.16863114405214077</v>
      </c>
      <c r="G109" s="9">
        <f>+'[1]ESC_2B_12 MAYO'!D85*(1+'[1]Ratio conversión AGO-ENE'!G25)</f>
        <v>2343.6162416978777</v>
      </c>
      <c r="S109" s="32">
        <v>8</v>
      </c>
      <c r="T109" s="27">
        <f>+'[1]ESC_2B_12 MAYO'!T85*(1+'[1]Ratio conversión AGO-ENE'!E49)</f>
        <v>139.86697918731417</v>
      </c>
      <c r="U109" s="27">
        <f t="shared" si="19"/>
        <v>88.284523730918195</v>
      </c>
      <c r="V109" s="8">
        <f t="shared" si="22"/>
        <v>8523.075146862664</v>
      </c>
      <c r="W109" s="2">
        <f t="shared" si="20"/>
        <v>6.7496850712393495E-3</v>
      </c>
      <c r="X109" s="9">
        <f>+'[1]ESC_2B_12 MAYO'!U85*(1+'[1]Ratio conversión AGO-ENE'!G49)</f>
        <v>84.00398538691465</v>
      </c>
      <c r="Y109" s="2"/>
      <c r="Z109" s="2"/>
      <c r="AA109" s="2"/>
      <c r="AB109" s="2"/>
      <c r="AC109" s="2"/>
      <c r="AD109" s="2"/>
      <c r="AE109" s="2"/>
      <c r="AF109" s="2"/>
      <c r="AG109" s="2"/>
    </row>
    <row r="110" spans="2:33" x14ac:dyDescent="0.3">
      <c r="B110" s="32">
        <v>21</v>
      </c>
      <c r="C110" s="27">
        <f>+'[1]ESC_2B_12 MAYO'!C86*(1+'[1]Ratio conversión AGO-ENE'!E26)</f>
        <v>213.28445878426845</v>
      </c>
      <c r="D110" s="8">
        <f t="shared" si="17"/>
        <v>1933.3754606125544</v>
      </c>
      <c r="E110" s="8">
        <f t="shared" si="21"/>
        <v>3513.9147354144575</v>
      </c>
      <c r="F110" s="2">
        <f t="shared" si="18"/>
        <v>0.14544771483626937</v>
      </c>
      <c r="G110" s="9">
        <f>+'[1]ESC_2B_12 MAYO'!D86*(1+'[1]Ratio conversión AGO-ENE'!G26)</f>
        <v>2021.4156093415586</v>
      </c>
      <c r="S110" s="32">
        <v>7</v>
      </c>
      <c r="T110" s="27">
        <f>+'[1]ESC_2B_12 MAYO'!T86*(1+'[1]Ratio conversión AGO-ENE'!E50)</f>
        <v>191.14603199999999</v>
      </c>
      <c r="U110" s="27">
        <f t="shared" si="19"/>
        <v>26.154704517823525</v>
      </c>
      <c r="V110" s="8">
        <f t="shared" si="22"/>
        <v>8688.0664743448415</v>
      </c>
      <c r="W110" s="2">
        <f t="shared" si="20"/>
        <v>1.9996258819347857E-3</v>
      </c>
      <c r="X110" s="9">
        <f>+'[1]ESC_2B_12 MAYO'!U86*(1+'[1]Ratio conversión AGO-ENE'!G50)</f>
        <v>24.886574942748091</v>
      </c>
      <c r="Y110" s="2"/>
      <c r="Z110" s="2"/>
      <c r="AA110" s="2"/>
      <c r="AB110" s="2"/>
      <c r="AC110" s="2"/>
      <c r="AD110" s="2"/>
      <c r="AE110" s="2"/>
      <c r="AF110" s="2"/>
      <c r="AG110" s="2"/>
    </row>
    <row r="111" spans="2:33" x14ac:dyDescent="0.3">
      <c r="B111" s="32">
        <v>22</v>
      </c>
      <c r="C111" s="27">
        <f>+'[1]ESC_2B_12 MAYO'!C87*(1+'[1]Ratio conversión AGO-ENE'!E27)</f>
        <v>136.8531913662404</v>
      </c>
      <c r="D111" s="8">
        <f t="shared" si="17"/>
        <v>704.96474300590535</v>
      </c>
      <c r="E111" s="8">
        <f t="shared" si="21"/>
        <v>2945.8031837747926</v>
      </c>
      <c r="F111" s="2">
        <f t="shared" si="18"/>
        <v>5.3034453472301936E-2</v>
      </c>
      <c r="G111" s="9">
        <f>+'[1]ESC_2B_12 MAYO'!D87*(1+'[1]Ratio conversión AGO-ENE'!G27)</f>
        <v>737.06673358526223</v>
      </c>
      <c r="S111" s="32">
        <v>6</v>
      </c>
      <c r="T111" s="27">
        <f>+'[1]ESC_2B_12 MAYO'!T87*(1+'[1]Ratio conversión AGO-ENE'!E51)</f>
        <v>465.33109679370841</v>
      </c>
      <c r="U111" s="27">
        <f t="shared" si="19"/>
        <v>132.16756695649772</v>
      </c>
      <c r="V111" s="8">
        <f t="shared" si="22"/>
        <v>9021.2300041820527</v>
      </c>
      <c r="W111" s="2">
        <f t="shared" si="20"/>
        <v>1.0104709363413381E-2</v>
      </c>
      <c r="X111" s="9">
        <f>+'[1]ESC_2B_12 MAYO'!U87*(1+'[1]Ratio conversión AGO-ENE'!G51)</f>
        <v>125.75932784184515</v>
      </c>
      <c r="Y111" s="2"/>
      <c r="Z111" s="2"/>
      <c r="AA111" s="2"/>
      <c r="AB111" s="2"/>
      <c r="AC111" s="2"/>
      <c r="AD111" s="2"/>
      <c r="AE111" s="2"/>
      <c r="AF111" s="2"/>
      <c r="AG111" s="2"/>
    </row>
    <row r="112" spans="2:33" x14ac:dyDescent="0.3">
      <c r="B112" s="32">
        <v>23</v>
      </c>
      <c r="C112" s="27">
        <f>+'[1]ESC_2B_12 MAYO'!C88*(1+'[1]Ratio conversión AGO-ENE'!E28)</f>
        <v>21.21381648654376</v>
      </c>
      <c r="D112" s="8">
        <f t="shared" si="17"/>
        <v>1617.7504947974242</v>
      </c>
      <c r="E112" s="8">
        <f t="shared" si="21"/>
        <v>1349.2665054639122</v>
      </c>
      <c r="F112" s="2">
        <f t="shared" si="18"/>
        <v>0.1217032684220475</v>
      </c>
      <c r="G112" s="9">
        <f>+'[1]ESC_2B_12 MAYO'!D88*(1+'[1]Ratio conversión AGO-ENE'!G28)</f>
        <v>1691.4180244986958</v>
      </c>
      <c r="S112" s="32">
        <v>5</v>
      </c>
      <c r="T112" s="27">
        <f>+'[1]ESC_2B_12 MAYO'!T88*(1+'[1]Ratio conversión AGO-ENE'!E52)</f>
        <v>424.11842459899674</v>
      </c>
      <c r="U112" s="27">
        <f t="shared" si="19"/>
        <v>182.40550286145145</v>
      </c>
      <c r="V112" s="8">
        <f t="shared" si="22"/>
        <v>9262.9429259195986</v>
      </c>
      <c r="W112" s="2">
        <f t="shared" si="20"/>
        <v>1.3945589187617409E-2</v>
      </c>
      <c r="X112" s="9">
        <f>+'[1]ESC_2B_12 MAYO'!U88*(1+'[1]Ratio conversión AGO-ENE'!G52)</f>
        <v>173.56144145454545</v>
      </c>
      <c r="Y112" s="2"/>
      <c r="Z112" s="2"/>
      <c r="AA112" s="2"/>
      <c r="AB112" s="2"/>
      <c r="AC112" s="2"/>
      <c r="AD112" s="2"/>
      <c r="AE112" s="2"/>
      <c r="AF112" s="2"/>
      <c r="AG112" s="2"/>
    </row>
    <row r="113" spans="2:33" x14ac:dyDescent="0.3">
      <c r="B113" s="32">
        <v>24</v>
      </c>
      <c r="C113" s="27">
        <f>+'[1]ESC_2B_12 MAYO'!C89*(1+'[1]Ratio conversión AGO-ENE'!E29)</f>
        <v>0</v>
      </c>
      <c r="D113" s="8">
        <f t="shared" si="17"/>
        <v>970.69665297458505</v>
      </c>
      <c r="E113" s="8">
        <f t="shared" si="21"/>
        <v>378.5698524893271</v>
      </c>
      <c r="F113" s="2">
        <f t="shared" si="18"/>
        <v>7.3025448419437644E-2</v>
      </c>
      <c r="G113" s="9">
        <f>+'[1]ESC_2B_12 MAYO'!D89*(1+'[1]Ratio conversión AGO-ENE'!G29)</f>
        <v>1014.899281713626</v>
      </c>
      <c r="S113" s="32">
        <v>4</v>
      </c>
      <c r="T113" s="27">
        <f>+'[1]ESC_2B_12 MAYO'!T89*(1+'[1]Ratio conversión AGO-ENE'!E53)</f>
        <v>389.47476145821969</v>
      </c>
      <c r="U113" s="27">
        <f t="shared" si="19"/>
        <v>390.07790051098397</v>
      </c>
      <c r="V113" s="8">
        <f t="shared" si="22"/>
        <v>9262.3397868668344</v>
      </c>
      <c r="W113" s="2">
        <f t="shared" si="20"/>
        <v>2.9822927852272092E-2</v>
      </c>
      <c r="X113" s="9">
        <f>+'[1]ESC_2B_12 MAYO'!U89*(1+'[1]Ratio conversión AGO-ENE'!G53)</f>
        <v>371.16469421250673</v>
      </c>
      <c r="Y113" s="2"/>
      <c r="Z113" s="2"/>
      <c r="AA113" s="2"/>
      <c r="AB113" s="2"/>
      <c r="AC113" s="2"/>
      <c r="AD113" s="2"/>
      <c r="AE113" s="2"/>
      <c r="AF113" s="2"/>
      <c r="AG113" s="2"/>
    </row>
    <row r="114" spans="2:33" x14ac:dyDescent="0.3">
      <c r="B114" s="32">
        <v>25</v>
      </c>
      <c r="C114" s="27">
        <f>+'[1]ESC_2B_12 MAYO'!C90*(1+'[1]Ratio conversión AGO-ENE'!E30)</f>
        <v>0</v>
      </c>
      <c r="D114" s="8">
        <f t="shared" si="17"/>
        <v>170.30842113976732</v>
      </c>
      <c r="E114" s="8">
        <f t="shared" si="21"/>
        <v>208.26143134955979</v>
      </c>
      <c r="F114" s="2">
        <f t="shared" si="18"/>
        <v>1.2812291857839098E-2</v>
      </c>
      <c r="G114" s="9">
        <f>+'[1]ESC_2B_12 MAYO'!D90*(1+'[1]Ratio conversión AGO-ENE'!G30)</f>
        <v>178.06375838926175</v>
      </c>
      <c r="S114" s="32">
        <v>3</v>
      </c>
      <c r="T114" s="27">
        <f>+'[1]ESC_2B_12 MAYO'!T90*(1+'[1]Ratio conversión AGO-ENE'!E54)</f>
        <v>483.65551051625238</v>
      </c>
      <c r="U114" s="27">
        <f t="shared" si="19"/>
        <v>1411.1768992730881</v>
      </c>
      <c r="V114" s="8">
        <f t="shared" si="22"/>
        <v>8334.8183981099974</v>
      </c>
      <c r="W114" s="2">
        <f t="shared" si="20"/>
        <v>0.10788980046981486</v>
      </c>
      <c r="X114" s="9">
        <f>+'[1]ESC_2B_12 MAYO'!U90*(1+'[1]Ratio conversión AGO-ENE'!G54)</f>
        <v>1342.7549769221043</v>
      </c>
      <c r="Y114" s="2"/>
      <c r="Z114" s="2"/>
      <c r="AA114" s="2"/>
      <c r="AB114" s="2"/>
      <c r="AC114" s="2"/>
      <c r="AD114" s="2"/>
      <c r="AE114" s="2"/>
      <c r="AF114" s="2"/>
      <c r="AG114" s="2"/>
    </row>
    <row r="115" spans="2:33" x14ac:dyDescent="0.3">
      <c r="B115" s="32">
        <v>26</v>
      </c>
      <c r="C115" s="27">
        <f>+'[1]ESC_2B_12 MAYO'!C91*(1+'[1]Ratio conversión AGO-ENE'!E31)</f>
        <v>0</v>
      </c>
      <c r="D115" s="8">
        <f t="shared" si="17"/>
        <v>132.56879973188057</v>
      </c>
      <c r="E115" s="8">
        <f t="shared" si="21"/>
        <v>75.692631617679211</v>
      </c>
      <c r="F115" s="2">
        <f t="shared" si="18"/>
        <v>9.9731425025328373E-3</v>
      </c>
      <c r="G115" s="9">
        <f>+'[1]ESC_2B_12 MAYO'!D91*(1+'[1]Ratio conversión AGO-ENE'!G31)</f>
        <v>138.60558724832214</v>
      </c>
      <c r="S115" s="32">
        <v>2</v>
      </c>
      <c r="T115" s="27">
        <f>+'[1]ESC_2B_12 MAYO'!T91*(1+'[1]Ratio conversión AGO-ENE'!E55)</f>
        <v>0</v>
      </c>
      <c r="U115" s="27">
        <f t="shared" si="19"/>
        <v>2821.3950221183059</v>
      </c>
      <c r="V115" s="8">
        <f t="shared" si="22"/>
        <v>5513.4233759916915</v>
      </c>
      <c r="W115" s="2">
        <f t="shared" si="20"/>
        <v>0.21570629886279485</v>
      </c>
      <c r="X115" s="9">
        <f>+'[1]ESC_2B_12 MAYO'!U91*(1+'[1]Ratio conversión AGO-ENE'!G55)</f>
        <v>2684.5976643779186</v>
      </c>
      <c r="Y115" s="2"/>
      <c r="Z115" s="2"/>
      <c r="AA115" s="2"/>
      <c r="AB115" s="2"/>
      <c r="AC115" s="2"/>
      <c r="AD115" s="2"/>
      <c r="AE115" s="2"/>
      <c r="AF115" s="2"/>
      <c r="AG115" s="2"/>
    </row>
    <row r="116" spans="2:33" x14ac:dyDescent="0.3">
      <c r="B116" s="32">
        <v>27</v>
      </c>
      <c r="C116" s="27">
        <f>+'[1]ESC_2B_12 MAYO'!C92*(1+'[1]Ratio conversión AGO-ENE'!E32)</f>
        <v>0</v>
      </c>
      <c r="D116" s="8">
        <f t="shared" si="17"/>
        <v>75.692631617674365</v>
      </c>
      <c r="E116" s="8">
        <f t="shared" si="21"/>
        <v>4.8459014578838833E-12</v>
      </c>
      <c r="F116" s="2">
        <f t="shared" si="18"/>
        <v>5.6943519368173774E-3</v>
      </c>
      <c r="G116" s="9">
        <f>+'[1]ESC_2B_12 MAYO'!D92*(1+'[1]Ratio conversión AGO-ENE'!G32)</f>
        <v>79.139448173005221</v>
      </c>
      <c r="S116" s="32">
        <v>1</v>
      </c>
      <c r="T116" s="27">
        <f>+'[1]ESC_2B_12 MAYO'!T92*(1+'[1]Ratio conversión AGO-ENE'!E56)</f>
        <v>0</v>
      </c>
      <c r="U116" s="27">
        <f t="shared" si="19"/>
        <v>5513.4233759916851</v>
      </c>
      <c r="V116" s="8">
        <f t="shared" si="22"/>
        <v>0</v>
      </c>
      <c r="W116" s="2">
        <f t="shared" si="20"/>
        <v>0.42152202764073393</v>
      </c>
      <c r="X116" s="9">
        <f>+'[1]ESC_2B_12 MAYO'!U92*(1+'[1]Ratio conversión AGO-ENE'!G56)</f>
        <v>5246.1010960461144</v>
      </c>
      <c r="Y116" s="2"/>
      <c r="Z116" s="2"/>
      <c r="AA116" s="2"/>
      <c r="AB116" s="2"/>
      <c r="AC116" s="2"/>
      <c r="AD116" s="2"/>
      <c r="AE116" s="2"/>
      <c r="AF116" s="2"/>
      <c r="AG116" s="2"/>
    </row>
    <row r="117" spans="2:33" ht="6" customHeight="1" x14ac:dyDescent="0.3">
      <c r="C117" s="28"/>
      <c r="S117" s="2"/>
      <c r="T117" s="28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2:33" x14ac:dyDescent="0.3">
      <c r="C118" s="10">
        <f>SUM(C92:C116)</f>
        <v>13292.580517947339</v>
      </c>
      <c r="D118" s="10">
        <f>SUM(D92:D116)</f>
        <v>13292.580517947334</v>
      </c>
      <c r="G118" s="10">
        <f>SUM(G92:G116)</f>
        <v>13897.884965859161</v>
      </c>
      <c r="S118" s="2"/>
      <c r="T118" s="10">
        <f>SUM(T92:T116)</f>
        <v>13079.798953450691</v>
      </c>
      <c r="U118" s="10">
        <f>SUM(U92:U116)</f>
        <v>13079.798953450689</v>
      </c>
      <c r="V118" s="2"/>
      <c r="W118" s="2"/>
      <c r="X118" s="10">
        <f>SUM(X92:X116)</f>
        <v>12445.615536176443</v>
      </c>
      <c r="Y118" s="2"/>
      <c r="Z118" s="2"/>
      <c r="AA118" s="2"/>
      <c r="AB118" s="2"/>
      <c r="AC118" s="2"/>
      <c r="AD118" s="2"/>
      <c r="AE118" s="2"/>
      <c r="AF118" s="2"/>
      <c r="AG118" s="2"/>
    </row>
    <row r="119" spans="2:33" ht="16.5" thickBot="1" x14ac:dyDescent="0.35">
      <c r="G119" s="11">
        <f>+C118-G118</f>
        <v>-605.30444791182163</v>
      </c>
      <c r="S119" s="2"/>
      <c r="T119" s="2"/>
      <c r="U119" s="2"/>
      <c r="V119" s="2"/>
      <c r="W119" s="2"/>
      <c r="X119" s="11">
        <f>+T118-X118</f>
        <v>634.1834172742474</v>
      </c>
      <c r="Y119" s="2"/>
      <c r="Z119" s="2"/>
      <c r="AA119" s="2"/>
      <c r="AB119" s="2"/>
      <c r="AC119" s="2"/>
      <c r="AD119" s="2"/>
      <c r="AE119" s="2"/>
      <c r="AF119" s="2"/>
      <c r="AG119" s="2"/>
    </row>
    <row r="120" spans="2:33" ht="24" customHeight="1" thickBot="1" x14ac:dyDescent="0.3">
      <c r="B120" s="35" t="s">
        <v>17</v>
      </c>
      <c r="C120" s="40" t="s">
        <v>14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2"/>
      <c r="S120" s="35" t="s">
        <v>25</v>
      </c>
      <c r="T120" s="40" t="s">
        <v>14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2"/>
    </row>
    <row r="121" spans="2:33" ht="16.5" thickBot="1" x14ac:dyDescent="0.3">
      <c r="B121" s="36"/>
      <c r="C121" s="12">
        <v>0.29166666666666669</v>
      </c>
      <c r="D121" s="13">
        <v>0.33333333333333331</v>
      </c>
      <c r="E121" s="13">
        <v>0.375</v>
      </c>
      <c r="F121" s="13">
        <v>0.41666666666666702</v>
      </c>
      <c r="G121" s="13">
        <v>0.45833333333333398</v>
      </c>
      <c r="H121" s="13">
        <v>0.5</v>
      </c>
      <c r="I121" s="13">
        <v>0.54166666666666696</v>
      </c>
      <c r="J121" s="13">
        <v>0.58333333333333304</v>
      </c>
      <c r="K121" s="13">
        <v>0.625</v>
      </c>
      <c r="L121" s="13">
        <v>0.66666666666666696</v>
      </c>
      <c r="M121" s="13">
        <v>0.70833333333333304</v>
      </c>
      <c r="N121" s="13">
        <v>0.75</v>
      </c>
      <c r="O121" s="13">
        <v>0.79166666666666696</v>
      </c>
      <c r="P121" s="14">
        <v>0.83333333333333304</v>
      </c>
      <c r="S121" s="36"/>
      <c r="T121" s="12">
        <v>0.29166666666666669</v>
      </c>
      <c r="U121" s="13">
        <v>0.33333333333333331</v>
      </c>
      <c r="V121" s="13">
        <v>0.375</v>
      </c>
      <c r="W121" s="13">
        <v>0.41666666666666702</v>
      </c>
      <c r="X121" s="13">
        <v>0.45833333333333398</v>
      </c>
      <c r="Y121" s="13">
        <v>0.5</v>
      </c>
      <c r="Z121" s="13">
        <v>0.54166666666666696</v>
      </c>
      <c r="AA121" s="13">
        <v>0.58333333333333304</v>
      </c>
      <c r="AB121" s="13">
        <v>0.625</v>
      </c>
      <c r="AC121" s="13">
        <v>0.66666666666666696</v>
      </c>
      <c r="AD121" s="13">
        <v>0.70833333333333304</v>
      </c>
      <c r="AE121" s="13">
        <v>0.75</v>
      </c>
      <c r="AF121" s="13">
        <v>0.79166666666666696</v>
      </c>
      <c r="AG121" s="14">
        <v>0.83333333333333304</v>
      </c>
    </row>
    <row r="122" spans="2:33" x14ac:dyDescent="0.3">
      <c r="B122" s="33" t="s">
        <v>37</v>
      </c>
      <c r="C122" s="15">
        <f>C92*'[1]%Distribucion'!$D$11/0.9243</f>
        <v>309.48622243076227</v>
      </c>
      <c r="D122" s="16">
        <f>C92*'[1]%Distribucion'!$D$12/0.9243</f>
        <v>347.62477255723576</v>
      </c>
      <c r="E122" s="16">
        <f>C92*'[1]%Distribucion'!$D$13/0.9243</f>
        <v>295.63170523424452</v>
      </c>
      <c r="F122" s="16">
        <f>C92*'[1]%Distribucion'!$D$14/0.9243</f>
        <v>289.42549957558134</v>
      </c>
      <c r="G122" s="16">
        <f>C92*'[1]%Distribucion'!$D$15/0.9243</f>
        <v>286.95331806839602</v>
      </c>
      <c r="H122" s="16">
        <f>C92*'[1]%Distribucion'!$D$16/0.9243</f>
        <v>296.17249493894127</v>
      </c>
      <c r="I122" s="16">
        <f>C92*'[1]%Distribucion'!$D$17/0.9243</f>
        <v>335.59863960040718</v>
      </c>
      <c r="J122" s="16">
        <f>C92*'[1]%Distribucion'!$D$18/0.9243</f>
        <v>399.15430584762976</v>
      </c>
      <c r="K122" s="16">
        <f>C92*'[1]%Distribucion'!$D$19/0.9243</f>
        <v>325.73566546236572</v>
      </c>
      <c r="L122" s="16">
        <f>C92*'[1]%Distribucion'!$D$20/0.9243</f>
        <v>321.17758080849279</v>
      </c>
      <c r="M122" s="16">
        <f>C92*'[1]%Distribucion'!$D$21/0.9243</f>
        <v>325.60690600886647</v>
      </c>
      <c r="N122" s="16">
        <f>C92*'[1]%Distribucion'!$D$22/0.9243</f>
        <v>279.63978110963944</v>
      </c>
      <c r="O122" s="16">
        <f>C92*'[1]%Distribucion'!$D$23/0.9243</f>
        <v>246.6773610138352</v>
      </c>
      <c r="P122" s="17">
        <f>C92*'[1]%Distribucion'!$D$24/0.9243</f>
        <v>191.67132247896183</v>
      </c>
      <c r="S122" s="33" t="s">
        <v>36</v>
      </c>
      <c r="T122" s="15">
        <f>T92*'[1]%Distribucion'!$D$11/0.9243</f>
        <v>17.367146009239956</v>
      </c>
      <c r="U122" s="16">
        <f>T92*'[1]%Distribucion'!$D$12/0.9243</f>
        <v>19.507331001724925</v>
      </c>
      <c r="V122" s="16">
        <f>T92*'[1]%Distribucion'!$D$13/0.9243</f>
        <v>16.589685154441227</v>
      </c>
      <c r="W122" s="16">
        <f>T92*'[1]%Distribucion'!$D$14/0.9243</f>
        <v>16.241417373760015</v>
      </c>
      <c r="X122" s="16">
        <f>T92*'[1]%Distribucion'!$D$15/0.9243</f>
        <v>16.102688299297785</v>
      </c>
      <c r="Y122" s="16">
        <f>T92*'[1]%Distribucion'!$D$16/0.9243</f>
        <v>16.620032139479839</v>
      </c>
      <c r="Z122" s="16">
        <f>T92*'[1]%Distribucion'!$D$17/0.9243</f>
        <v>18.832471858247217</v>
      </c>
      <c r="AA122" s="16">
        <f>T92*'[1]%Distribucion'!$D$18/0.9243</f>
        <v>22.398965147546956</v>
      </c>
      <c r="AB122" s="16">
        <f>T92*'[1]%Distribucion'!$D$19/0.9243</f>
        <v>18.279000654923962</v>
      </c>
      <c r="AC122" s="16">
        <f>T92*'[1]%Distribucion'!$D$20/0.9243</f>
        <v>18.023218923884237</v>
      </c>
      <c r="AD122" s="16">
        <f>T92*'[1]%Distribucion'!$D$21/0.9243</f>
        <v>18.271775182295723</v>
      </c>
      <c r="AE122" s="16">
        <f>T92*'[1]%Distribucion'!$D$22/0.9243</f>
        <v>15.692281454013703</v>
      </c>
      <c r="AF122" s="16">
        <f>T92*'[1]%Distribucion'!$D$23/0.9243</f>
        <v>13.842560461184018</v>
      </c>
      <c r="AG122" s="17">
        <f>T92*'[1]%Distribucion'!$D$24/0.9243</f>
        <v>10.755838554399483</v>
      </c>
    </row>
    <row r="123" spans="2:33" ht="16.5" thickBot="1" x14ac:dyDescent="0.35">
      <c r="B123" s="34" t="s">
        <v>38</v>
      </c>
      <c r="C123" s="18">
        <f>C93*'[1]%Distribucion'!$D$11/0.9243</f>
        <v>192.19242096920135</v>
      </c>
      <c r="D123" s="19">
        <f>C93*'[1]%Distribucion'!$D$12/0.9243</f>
        <v>215.87664259138364</v>
      </c>
      <c r="E123" s="19">
        <f>C93*'[1]%Distribucion'!$D$13/0.9243</f>
        <v>183.58869967768607</v>
      </c>
      <c r="F123" s="19">
        <f>C93*'[1]%Distribucion'!$D$14/0.9243</f>
        <v>179.73461634821547</v>
      </c>
      <c r="G123" s="19">
        <f>C93*'[1]%Distribucion'!$D$15/0.9243</f>
        <v>178.19937983523135</v>
      </c>
      <c r="H123" s="19">
        <f>C93*'[1]%Distribucion'!$D$16/0.9243</f>
        <v>183.92453266490134</v>
      </c>
      <c r="I123" s="19">
        <f>C93*'[1]%Distribucion'!$D$17/0.9243</f>
        <v>208.40835663759623</v>
      </c>
      <c r="J123" s="19">
        <f>C93*'[1]%Distribucion'!$D$18/0.9243</f>
        <v>247.87672865889672</v>
      </c>
      <c r="K123" s="19">
        <f>C93*'[1]%Distribucion'!$D$19/0.9243</f>
        <v>202.28340263266995</v>
      </c>
      <c r="L123" s="19">
        <f>C93*'[1]%Distribucion'!$D$20/0.9243</f>
        <v>199.45281031185547</v>
      </c>
      <c r="M123" s="19">
        <f>C93*'[1]%Distribucion'!$D$21/0.9243</f>
        <v>202.20344239761872</v>
      </c>
      <c r="N123" s="19">
        <f>C93*'[1]%Distribucion'!$D$22/0.9243</f>
        <v>173.65763848431996</v>
      </c>
      <c r="O123" s="19">
        <f>C93*'[1]%Distribucion'!$D$23/0.9243</f>
        <v>153.18781831119816</v>
      </c>
      <c r="P123" s="20">
        <f>C93*'[1]%Distribucion'!$D$24/0.9243</f>
        <v>119.02880589730118</v>
      </c>
      <c r="S123" s="34" t="s">
        <v>35</v>
      </c>
      <c r="T123" s="18">
        <f>T93*'[1]%Distribucion'!$D$11/0.9243</f>
        <v>30.383478039283929</v>
      </c>
      <c r="U123" s="19">
        <f>T93*'[1]%Distribucion'!$D$12/0.9243</f>
        <v>34.127689303735536</v>
      </c>
      <c r="V123" s="19">
        <f>T93*'[1]%Distribucion'!$D$13/0.9243</f>
        <v>29.023325669078005</v>
      </c>
      <c r="W123" s="19">
        <f>T93*'[1]%Distribucion'!$D$14/0.9243</f>
        <v>28.41403808316792</v>
      </c>
      <c r="X123" s="19">
        <f>T93*'[1]%Distribucion'!$D$15/0.9243</f>
        <v>28.171334314506641</v>
      </c>
      <c r="Y123" s="19">
        <f>T93*'[1]%Distribucion'!$D$16/0.9243</f>
        <v>29.076417118472662</v>
      </c>
      <c r="Z123" s="19">
        <f>T93*'[1]%Distribucion'!$D$17/0.9243</f>
        <v>32.947036595768694</v>
      </c>
      <c r="AA123" s="19">
        <f>T93*'[1]%Distribucion'!$D$18/0.9243</f>
        <v>39.186545981769093</v>
      </c>
      <c r="AB123" s="19">
        <f>T93*'[1]%Distribucion'!$D$19/0.9243</f>
        <v>31.97874968538046</v>
      </c>
      <c r="AC123" s="19">
        <f>T93*'[1]%Distribucion'!$D$20/0.9243</f>
        <v>31.531264611911233</v>
      </c>
      <c r="AD123" s="19">
        <f>T93*'[1]%Distribucion'!$D$21/0.9243</f>
        <v>31.966108864096022</v>
      </c>
      <c r="AE123" s="19">
        <f>T93*'[1]%Distribucion'!$D$22/0.9243</f>
        <v>27.453335665550355</v>
      </c>
      <c r="AF123" s="19">
        <f>T93*'[1]%Distribucion'!$D$23/0.9243</f>
        <v>24.217285416733297</v>
      </c>
      <c r="AG123" s="20">
        <f>T93*'[1]%Distribucion'!$D$24/0.9243</f>
        <v>18.817126564019826</v>
      </c>
    </row>
    <row r="124" spans="2:33" x14ac:dyDescent="0.3">
      <c r="B124" s="33" t="s">
        <v>39</v>
      </c>
      <c r="C124" s="18">
        <f>C94*'[1]%Distribucion'!$D$11/0.9243</f>
        <v>152.31983380557179</v>
      </c>
      <c r="D124" s="19">
        <f>C94*'[1]%Distribucion'!$D$12/0.9243</f>
        <v>171.09048398580572</v>
      </c>
      <c r="E124" s="19">
        <f>C94*'[1]%Distribucion'!$D$13/0.9243</f>
        <v>145.5010560898622</v>
      </c>
      <c r="F124" s="19">
        <f>C94*'[1]%Distribucion'!$D$14/0.9243</f>
        <v>142.44654785661683</v>
      </c>
      <c r="G124" s="19">
        <f>C94*'[1]%Distribucion'!$D$15/0.9243</f>
        <v>141.22981428652739</v>
      </c>
      <c r="H124" s="19">
        <f>C94*'[1]%Distribucion'!$D$16/0.9243</f>
        <v>145.76721655831926</v>
      </c>
      <c r="I124" s="19">
        <f>C94*'[1]%Distribucion'!$D$17/0.9243</f>
        <v>165.17158213964149</v>
      </c>
      <c r="J124" s="19">
        <f>C94*'[1]%Distribucion'!$D$18/0.9243</f>
        <v>196.45177433735751</v>
      </c>
      <c r="K124" s="19">
        <f>C94*'[1]%Distribucion'!$D$19/0.9243</f>
        <v>160.31732216730546</v>
      </c>
      <c r="L124" s="19">
        <f>C94*'[1]%Distribucion'!$D$20/0.9243</f>
        <v>158.07396964745311</v>
      </c>
      <c r="M124" s="19">
        <f>C94*'[1]%Distribucion'!$D$21/0.9243</f>
        <v>160.25395062719667</v>
      </c>
      <c r="N124" s="19">
        <f>C94*'[1]%Distribucion'!$D$22/0.9243</f>
        <v>137.63031080834614</v>
      </c>
      <c r="O124" s="19">
        <f>C94*'[1]%Distribucion'!$D$23/0.9243</f>
        <v>121.40719654048694</v>
      </c>
      <c r="P124" s="20">
        <f>C94*'[1]%Distribucion'!$D$24/0.9243</f>
        <v>94.334874605996887</v>
      </c>
      <c r="S124" s="33" t="s">
        <v>34</v>
      </c>
      <c r="T124" s="18">
        <f>T94*'[1]%Distribucion'!$D$11/0.9243</f>
        <v>39.076078520789906</v>
      </c>
      <c r="U124" s="19">
        <f>T94*'[1]%Distribucion'!$D$12/0.9243</f>
        <v>43.891494753881084</v>
      </c>
      <c r="V124" s="19">
        <f>T94*'[1]%Distribucion'!$D$13/0.9243</f>
        <v>37.326791597492772</v>
      </c>
      <c r="W124" s="19">
        <f>T94*'[1]%Distribucion'!$D$14/0.9243</f>
        <v>36.543189090960034</v>
      </c>
      <c r="X124" s="19">
        <f>T94*'[1]%Distribucion'!$D$15/0.9243</f>
        <v>36.231048673420027</v>
      </c>
      <c r="Y124" s="19">
        <f>T94*'[1]%Distribucion'!$D$16/0.9243</f>
        <v>37.395072313829637</v>
      </c>
      <c r="Z124" s="19">
        <f>T94*'[1]%Distribucion'!$D$17/0.9243</f>
        <v>42.373061681056249</v>
      </c>
      <c r="AA124" s="19">
        <f>T94*'[1]%Distribucion'!$D$18/0.9243</f>
        <v>50.39767158198066</v>
      </c>
      <c r="AB124" s="19">
        <f>T94*'[1]%Distribucion'!$D$19/0.9243</f>
        <v>41.127751473578918</v>
      </c>
      <c r="AC124" s="19">
        <f>T94*'[1]%Distribucion'!$D$20/0.9243</f>
        <v>40.552242578739538</v>
      </c>
      <c r="AD124" s="19">
        <f>T94*'[1]%Distribucion'!$D$21/0.9243</f>
        <v>41.111494160165378</v>
      </c>
      <c r="AE124" s="19">
        <f>T94*'[1]%Distribucion'!$D$22/0.9243</f>
        <v>35.307633271530833</v>
      </c>
      <c r="AF124" s="19">
        <f>T94*'[1]%Distribucion'!$D$23/0.9243</f>
        <v>31.145761037664045</v>
      </c>
      <c r="AG124" s="20">
        <f>T94*'[1]%Distribucion'!$D$24/0.9243</f>
        <v>24.200636747398839</v>
      </c>
    </row>
    <row r="125" spans="2:33" ht="16.5" thickBot="1" x14ac:dyDescent="0.35">
      <c r="B125" s="34" t="s">
        <v>40</v>
      </c>
      <c r="C125" s="18">
        <f>C95*'[1]%Distribucion'!$D$11/0.9243</f>
        <v>25.271072636108148</v>
      </c>
      <c r="D125" s="19">
        <f>C95*'[1]%Distribucion'!$D$12/0.9243</f>
        <v>28.385272883576622</v>
      </c>
      <c r="E125" s="19">
        <f>C95*'[1]%Distribucion'!$D$13/0.9243</f>
        <v>24.139783147156059</v>
      </c>
      <c r="F125" s="19">
        <f>C95*'[1]%Distribucion'!$D$14/0.9243</f>
        <v>23.633015922551127</v>
      </c>
      <c r="G125" s="19">
        <f>C95*'[1]%Distribucion'!$D$15/0.9243</f>
        <v>23.431150140135884</v>
      </c>
      <c r="H125" s="19">
        <f>C95*'[1]%Distribucion'!$D$16/0.9243</f>
        <v>24.18394128705939</v>
      </c>
      <c r="I125" s="19">
        <f>C95*'[1]%Distribucion'!$D$17/0.9243</f>
        <v>27.403279962869142</v>
      </c>
      <c r="J125" s="19">
        <f>C95*'[1]%Distribucion'!$D$18/0.9243</f>
        <v>32.592912785794333</v>
      </c>
      <c r="K125" s="19">
        <f>C95*'[1]%Distribucion'!$D$19/0.9243</f>
        <v>26.597919601774997</v>
      </c>
      <c r="L125" s="19">
        <f>C95*'[1]%Distribucion'!$D$20/0.9243</f>
        <v>26.225729565446898</v>
      </c>
      <c r="M125" s="19">
        <f>C95*'[1]%Distribucion'!$D$21/0.9243</f>
        <v>26.587405758940868</v>
      </c>
      <c r="N125" s="19">
        <f>C95*'[1]%Distribucion'!$D$22/0.9243</f>
        <v>22.833963867157461</v>
      </c>
      <c r="O125" s="19">
        <f>C95*'[1]%Distribucion'!$D$23/0.9243</f>
        <v>20.142420101620896</v>
      </c>
      <c r="P125" s="20">
        <f>C95*'[1]%Distribucion'!$D$24/0.9243</f>
        <v>15.650906442881755</v>
      </c>
      <c r="S125" s="34" t="s">
        <v>33</v>
      </c>
      <c r="T125" s="18">
        <f>T95*'[1]%Distribucion'!$D$11/0.9243</f>
        <v>112.29088647439362</v>
      </c>
      <c r="U125" s="19">
        <f>T95*'[1]%Distribucion'!$D$12/0.9243</f>
        <v>126.1286966648227</v>
      </c>
      <c r="V125" s="19">
        <f>T95*'[1]%Distribucion'!$D$13/0.9243</f>
        <v>107.26405198252942</v>
      </c>
      <c r="W125" s="19">
        <f>T95*'[1]%Distribucion'!$D$14/0.9243</f>
        <v>105.0122543755791</v>
      </c>
      <c r="X125" s="19">
        <f>T95*'[1]%Distribucion'!$D$15/0.9243</f>
        <v>104.115272756213</v>
      </c>
      <c r="Y125" s="19">
        <f>T95*'[1]%Distribucion'!$D$16/0.9243</f>
        <v>107.46026671176575</v>
      </c>
      <c r="Z125" s="19">
        <f>T95*'[1]%Distribucion'!$D$17/0.9243</f>
        <v>121.76525482894804</v>
      </c>
      <c r="AA125" s="19">
        <f>T95*'[1]%Distribucion'!$D$18/0.9243</f>
        <v>144.82515729348486</v>
      </c>
      <c r="AB125" s="19">
        <f>T95*'[1]%Distribucion'!$D$19/0.9243</f>
        <v>118.1866719100187</v>
      </c>
      <c r="AC125" s="19">
        <f>T95*'[1]%Distribucion'!$D$20/0.9243</f>
        <v>116.53286204931247</v>
      </c>
      <c r="AD125" s="19">
        <f>T95*'[1]%Distribucion'!$D$21/0.9243</f>
        <v>118.13995411734338</v>
      </c>
      <c r="AE125" s="19">
        <f>T95*'[1]%Distribucion'!$D$22/0.9243</f>
        <v>101.46170213225497</v>
      </c>
      <c r="AF125" s="19">
        <f>T95*'[1]%Distribucion'!$D$23/0.9243</f>
        <v>89.501947207373647</v>
      </c>
      <c r="AG125" s="20">
        <f>T95*'[1]%Distribucion'!$D$24/0.9243</f>
        <v>69.544106176477925</v>
      </c>
    </row>
    <row r="126" spans="2:33" x14ac:dyDescent="0.3">
      <c r="B126" s="33" t="s">
        <v>41</v>
      </c>
      <c r="C126" s="18">
        <f>C96*'[1]%Distribucion'!$D$11/0.9243</f>
        <v>8.3833351512270813</v>
      </c>
      <c r="D126" s="19">
        <f>C96*'[1]%Distribucion'!$D$12/0.9243</f>
        <v>9.4164287906818416</v>
      </c>
      <c r="E126" s="19">
        <f>C96*'[1]%Distribucion'!$D$13/0.9243</f>
        <v>8.0080452268336568</v>
      </c>
      <c r="F126" s="19">
        <f>C96*'[1]%Distribucion'!$D$14/0.9243</f>
        <v>7.8399320822633687</v>
      </c>
      <c r="G126" s="19">
        <f>C96*'[1]%Distribucion'!$D$15/0.9243</f>
        <v>7.772965850401345</v>
      </c>
      <c r="H126" s="19">
        <f>C96*'[1]%Distribucion'!$D$16/0.9243</f>
        <v>8.0226940900534753</v>
      </c>
      <c r="I126" s="19">
        <f>C96*'[1]%Distribucion'!$D$17/0.9243</f>
        <v>9.0906659752697063</v>
      </c>
      <c r="J126" s="19">
        <f>C96*'[1]%Distribucion'!$D$18/0.9243</f>
        <v>10.812256186055897</v>
      </c>
      <c r="K126" s="19">
        <f>C96*'[1]%Distribucion'!$D$19/0.9243</f>
        <v>8.8234986127368398</v>
      </c>
      <c r="L126" s="19">
        <f>C96*'[1]%Distribucion'!$D$20/0.9243</f>
        <v>8.7000296227412353</v>
      </c>
      <c r="M126" s="19">
        <f>C96*'[1]%Distribucion'!$D$21/0.9243</f>
        <v>8.8200107881606939</v>
      </c>
      <c r="N126" s="19">
        <f>C96*'[1]%Distribucion'!$D$22/0.9243</f>
        <v>7.5748574144761918</v>
      </c>
      <c r="O126" s="19">
        <f>C96*'[1]%Distribucion'!$D$23/0.9243</f>
        <v>6.6819743229825432</v>
      </c>
      <c r="P126" s="20">
        <f>C96*'[1]%Distribucion'!$D$24/0.9243</f>
        <v>5.191975664052519</v>
      </c>
      <c r="S126" s="33" t="s">
        <v>32</v>
      </c>
      <c r="T126" s="18">
        <f>T96*'[1]%Distribucion'!$D$11/0.9243</f>
        <v>78.162218495181165</v>
      </c>
      <c r="U126" s="19">
        <f>T96*'[1]%Distribucion'!$D$12/0.9243</f>
        <v>87.794290852591985</v>
      </c>
      <c r="V126" s="19">
        <f>T96*'[1]%Distribucion'!$D$13/0.9243</f>
        <v>74.663194235703088</v>
      </c>
      <c r="W126" s="19">
        <f>T96*'[1]%Distribucion'!$D$14/0.9243</f>
        <v>73.095787457758462</v>
      </c>
      <c r="X126" s="19">
        <f>T96*'[1]%Distribucion'!$D$15/0.9243</f>
        <v>72.471426251606232</v>
      </c>
      <c r="Y126" s="19">
        <f>T96*'[1]%Distribucion'!$D$16/0.9243</f>
        <v>74.799773249548892</v>
      </c>
      <c r="Z126" s="19">
        <f>T96*'[1]%Distribucion'!$D$17/0.9243</f>
        <v>84.757033735164001</v>
      </c>
      <c r="AA126" s="19">
        <f>T96*'[1]%Distribucion'!$D$18/0.9243</f>
        <v>100.80831974332736</v>
      </c>
      <c r="AB126" s="19">
        <f>T96*'[1]%Distribucion'!$D$19/0.9243</f>
        <v>82.266092673119203</v>
      </c>
      <c r="AC126" s="19">
        <f>T96*'[1]%Distribucion'!$D$20/0.9243</f>
        <v>81.11492669927604</v>
      </c>
      <c r="AD126" s="19">
        <f>T96*'[1]%Distribucion'!$D$21/0.9243</f>
        <v>82.233573860298762</v>
      </c>
      <c r="AE126" s="19">
        <f>T96*'[1]%Distribucion'!$D$22/0.9243</f>
        <v>70.624357683405918</v>
      </c>
      <c r="AF126" s="19">
        <f>T96*'[1]%Distribucion'!$D$23/0.9243</f>
        <v>62.299541601376305</v>
      </c>
      <c r="AG126" s="20">
        <f>T96*'[1]%Distribucion'!$D$24/0.9243</f>
        <v>48.407504764489389</v>
      </c>
    </row>
    <row r="127" spans="2:33" ht="16.5" thickBot="1" x14ac:dyDescent="0.35">
      <c r="B127" s="34" t="s">
        <v>42</v>
      </c>
      <c r="C127" s="18">
        <f>C97*'[1]%Distribucion'!$D$11/0.9243</f>
        <v>10.759059582339118</v>
      </c>
      <c r="D127" s="19">
        <f>C97*'[1]%Distribucion'!$D$12/0.9243</f>
        <v>12.084918064735875</v>
      </c>
      <c r="E127" s="19">
        <f>C97*'[1]%Distribucion'!$D$13/0.9243</f>
        <v>10.277417540793232</v>
      </c>
      <c r="F127" s="19">
        <f>C97*'[1]%Distribucion'!$D$14/0.9243</f>
        <v>10.061663392071004</v>
      </c>
      <c r="G127" s="19">
        <f>C97*'[1]%Distribucion'!$D$15/0.9243</f>
        <v>9.9757198307542669</v>
      </c>
      <c r="H127" s="19">
        <f>C97*'[1]%Distribucion'!$D$16/0.9243</f>
        <v>10.296217694831268</v>
      </c>
      <c r="I127" s="19">
        <f>C97*'[1]%Distribucion'!$D$17/0.9243</f>
        <v>11.666838448747161</v>
      </c>
      <c r="J127" s="19">
        <f>C97*'[1]%Distribucion'!$D$18/0.9243</f>
        <v>13.876304170931629</v>
      </c>
      <c r="K127" s="19">
        <f>C97*'[1]%Distribucion'!$D$19/0.9243</f>
        <v>11.323959448910593</v>
      </c>
      <c r="L127" s="19">
        <f>C97*'[1]%Distribucion'!$D$20/0.9243</f>
        <v>11.165501007732857</v>
      </c>
      <c r="M127" s="19">
        <f>C97*'[1]%Distribucion'!$D$21/0.9243</f>
        <v>11.319483221758677</v>
      </c>
      <c r="N127" s="19">
        <f>C97*'[1]%Distribucion'!$D$22/0.9243</f>
        <v>9.7214701285255849</v>
      </c>
      <c r="O127" s="19">
        <f>C97*'[1]%Distribucion'!$D$23/0.9243</f>
        <v>8.575555977635748</v>
      </c>
      <c r="P127" s="20">
        <f>C97*'[1]%Distribucion'!$D$24/0.9243</f>
        <v>6.6633117383383302</v>
      </c>
      <c r="S127" s="34" t="s">
        <v>31</v>
      </c>
      <c r="T127" s="18">
        <f>T97*'[1]%Distribucion'!$D$11/0.9243</f>
        <v>39.13694534683529</v>
      </c>
      <c r="U127" s="19">
        <f>T97*'[1]%Distribucion'!$D$12/0.9243</f>
        <v>43.959862309613044</v>
      </c>
      <c r="V127" s="19">
        <f>T97*'[1]%Distribucion'!$D$13/0.9243</f>
        <v>37.384933648000427</v>
      </c>
      <c r="W127" s="19">
        <f>T97*'[1]%Distribucion'!$D$14/0.9243</f>
        <v>36.60011056357812</v>
      </c>
      <c r="X127" s="19">
        <f>T97*'[1]%Distribucion'!$D$15/0.9243</f>
        <v>36.287483940737694</v>
      </c>
      <c r="Y127" s="19">
        <f>T97*'[1]%Distribucion'!$D$16/0.9243</f>
        <v>37.453320721746771</v>
      </c>
      <c r="Z127" s="19">
        <f>T97*'[1]%Distribucion'!$D$17/0.9243</f>
        <v>42.439064050587241</v>
      </c>
      <c r="AA127" s="19">
        <f>T97*'[1]%Distribucion'!$D$18/0.9243</f>
        <v>50.476173479443084</v>
      </c>
      <c r="AB127" s="19">
        <f>T97*'[1]%Distribucion'!$D$19/0.9243</f>
        <v>41.191814086546806</v>
      </c>
      <c r="AC127" s="19">
        <f>T97*'[1]%Distribucion'!$D$20/0.9243</f>
        <v>40.615408750684786</v>
      </c>
      <c r="AD127" s="19">
        <f>T97*'[1]%Distribucion'!$D$21/0.9243</f>
        <v>41.175531449940536</v>
      </c>
      <c r="AE127" s="19">
        <f>T97*'[1]%Distribucion'!$D$22/0.9243</f>
        <v>35.362630181501444</v>
      </c>
      <c r="AF127" s="19">
        <f>T97*'[1]%Distribucion'!$D$23/0.9243</f>
        <v>31.194275210295825</v>
      </c>
      <c r="AG127" s="20">
        <f>T97*'[1]%Distribucion'!$D$24/0.9243</f>
        <v>24.238332852096445</v>
      </c>
    </row>
    <row r="128" spans="2:33" x14ac:dyDescent="0.3">
      <c r="B128" s="33" t="s">
        <v>43</v>
      </c>
      <c r="C128" s="18">
        <f>C98*'[1]%Distribucion'!$D$11/0.9243</f>
        <v>2.6036789089529448</v>
      </c>
      <c r="D128" s="19">
        <f>C98*'[1]%Distribucion'!$D$12/0.9243</f>
        <v>2.9245349968343985</v>
      </c>
      <c r="E128" s="19">
        <f>C98*'[1]%Distribucion'!$D$13/0.9243</f>
        <v>2.4871221396887839</v>
      </c>
      <c r="F128" s="19">
        <f>C98*'[1]%Distribucion'!$D$14/0.9243</f>
        <v>2.43490990661692</v>
      </c>
      <c r="G128" s="19">
        <f>C98*'[1]%Distribucion'!$D$15/0.9243</f>
        <v>2.4141116726961775</v>
      </c>
      <c r="H128" s="19">
        <f>C98*'[1]%Distribucion'!$D$16/0.9243</f>
        <v>2.4916717533589461</v>
      </c>
      <c r="I128" s="19">
        <f>C98*'[1]%Distribucion'!$D$17/0.9243</f>
        <v>2.8233602547407868</v>
      </c>
      <c r="J128" s="19">
        <f>C98*'[1]%Distribucion'!$D$18/0.9243</f>
        <v>3.3580481851198742</v>
      </c>
      <c r="K128" s="19">
        <f>C98*'[1]%Distribucion'!$D$19/0.9243</f>
        <v>2.7403839673278245</v>
      </c>
      <c r="L128" s="19">
        <f>C98*'[1]%Distribucion'!$D$20/0.9243</f>
        <v>2.7020372235364563</v>
      </c>
      <c r="M128" s="19">
        <f>C98*'[1]%Distribucion'!$D$21/0.9243</f>
        <v>2.739300725977786</v>
      </c>
      <c r="N128" s="19">
        <f>C98*'[1]%Distribucion'!$D$22/0.9243</f>
        <v>2.3525835640139809</v>
      </c>
      <c r="O128" s="19">
        <f>C98*'[1]%Distribucion'!$D$23/0.9243</f>
        <v>2.0752737784040822</v>
      </c>
      <c r="P128" s="20">
        <f>C98*'[1]%Distribucion'!$D$24/0.9243</f>
        <v>1.6125130736675628</v>
      </c>
      <c r="S128" s="33" t="s">
        <v>30</v>
      </c>
      <c r="T128" s="18">
        <f>T98*'[1]%Distribucion'!$D$11/0.9243</f>
        <v>122.67216186825138</v>
      </c>
      <c r="U128" s="19">
        <f>T98*'[1]%Distribucion'!$D$12/0.9243</f>
        <v>137.78927550836457</v>
      </c>
      <c r="V128" s="19">
        <f>T98*'[1]%Distribucion'!$D$13/0.9243</f>
        <v>117.18059729135678</v>
      </c>
      <c r="W128" s="19">
        <f>T98*'[1]%Distribucion'!$D$14/0.9243</f>
        <v>114.72062133776645</v>
      </c>
      <c r="X128" s="19">
        <f>T98*'[1]%Distribucion'!$D$15/0.9243</f>
        <v>113.74071390397111</v>
      </c>
      <c r="Y128" s="19">
        <f>T98*'[1]%Distribucion'!$D$16/0.9243</f>
        <v>117.3949520424995</v>
      </c>
      <c r="Z128" s="19">
        <f>T98*'[1]%Distribucion'!$D$17/0.9243</f>
        <v>133.02243413771441</v>
      </c>
      <c r="AA128" s="19">
        <f>T98*'[1]%Distribucion'!$D$18/0.9243</f>
        <v>158.21422108153573</v>
      </c>
      <c r="AB128" s="19">
        <f>T98*'[1]%Distribucion'!$D$19/0.9243</f>
        <v>129.11301177163517</v>
      </c>
      <c r="AC128" s="19">
        <f>T98*'[1]%Distribucion'!$D$20/0.9243</f>
        <v>127.30630744057507</v>
      </c>
      <c r="AD128" s="19">
        <f>T98*'[1]%Distribucion'!$D$21/0.9243</f>
        <v>129.061974926125</v>
      </c>
      <c r="AE128" s="19">
        <f>T98*'[1]%Distribucion'!$D$22/0.9243</f>
        <v>110.84182107899331</v>
      </c>
      <c r="AF128" s="19">
        <f>T98*'[1]%Distribucion'!$D$23/0.9243</f>
        <v>97.776388628389071</v>
      </c>
      <c r="AG128" s="20">
        <f>T98*'[1]%Distribucion'!$D$24/0.9243</f>
        <v>75.973448226443253</v>
      </c>
    </row>
    <row r="129" spans="2:33" ht="16.5" thickBot="1" x14ac:dyDescent="0.35">
      <c r="B129" s="34" t="s">
        <v>44</v>
      </c>
      <c r="C129" s="18">
        <f>C99*'[1]%Distribucion'!$D$11/0.9243</f>
        <v>9.7040999702034281</v>
      </c>
      <c r="D129" s="19">
        <f>C99*'[1]%Distribucion'!$D$12/0.9243</f>
        <v>10.899953860690305</v>
      </c>
      <c r="E129" s="19">
        <f>C99*'[1]%Distribucion'!$D$13/0.9243</f>
        <v>9.2696844448273712</v>
      </c>
      <c r="F129" s="19">
        <f>C99*'[1]%Distribucion'!$D$14/0.9243</f>
        <v>9.0750856685901429</v>
      </c>
      <c r="G129" s="19">
        <f>C99*'[1]%Distribucion'!$D$15/0.9243</f>
        <v>8.9975691436159764</v>
      </c>
      <c r="H129" s="19">
        <f>C99*'[1]%Distribucion'!$D$16/0.9243</f>
        <v>9.28664118466547</v>
      </c>
      <c r="I129" s="19">
        <f>C99*'[1]%Distribucion'!$D$17/0.9243</f>
        <v>10.52286826524306</v>
      </c>
      <c r="J129" s="19">
        <f>C99*'[1]%Distribucion'!$D$18/0.9243</f>
        <v>12.515688928120582</v>
      </c>
      <c r="K129" s="19">
        <f>C99*'[1]%Distribucion'!$D$19/0.9243</f>
        <v>10.213609629148207</v>
      </c>
      <c r="L129" s="19">
        <f>C99*'[1]%Distribucion'!$D$20/0.9243</f>
        <v>10.07068853622709</v>
      </c>
      <c r="M129" s="19">
        <f>C99*'[1]%Distribucion'!$D$21/0.9243</f>
        <v>10.209572310139137</v>
      </c>
      <c r="N129" s="19">
        <f>C99*'[1]%Distribucion'!$D$22/0.9243</f>
        <v>8.768249423900734</v>
      </c>
      <c r="O129" s="19">
        <f>C99*'[1]%Distribucion'!$D$23/0.9243</f>
        <v>7.7346957575785193</v>
      </c>
      <c r="P129" s="20">
        <f>C99*'[1]%Distribucion'!$D$24/0.9243</f>
        <v>6.0099530769033223</v>
      </c>
      <c r="S129" s="34" t="s">
        <v>29</v>
      </c>
      <c r="T129" s="18">
        <f>T99*'[1]%Distribucion'!$D$11/0.9243</f>
        <v>133.065283233065</v>
      </c>
      <c r="U129" s="19">
        <f>T99*'[1]%Distribucion'!$D$12/0.9243</f>
        <v>149.46316012341023</v>
      </c>
      <c r="V129" s="19">
        <f>T99*'[1]%Distribucion'!$D$13/0.9243</f>
        <v>127.10845827222384</v>
      </c>
      <c r="W129" s="19">
        <f>T99*'[1]%Distribucion'!$D$14/0.9243</f>
        <v>124.44006642173551</v>
      </c>
      <c r="X129" s="19">
        <f>T99*'[1]%Distribucion'!$D$15/0.9243</f>
        <v>123.37713854768207</v>
      </c>
      <c r="Y129" s="19">
        <f>T99*'[1]%Distribucion'!$D$16/0.9243</f>
        <v>127.34097374467302</v>
      </c>
      <c r="Z129" s="19">
        <f>T99*'[1]%Distribucion'!$D$17/0.9243</f>
        <v>144.29245890275445</v>
      </c>
      <c r="AA129" s="19">
        <f>T99*'[1]%Distribucion'!$D$18/0.9243</f>
        <v>171.61856299821164</v>
      </c>
      <c r="AB129" s="19">
        <f>T99*'[1]%Distribucion'!$D$19/0.9243</f>
        <v>140.05181957189541</v>
      </c>
      <c r="AC129" s="19">
        <f>T99*'[1]%Distribucion'!$D$20/0.9243</f>
        <v>138.0920463041094</v>
      </c>
      <c r="AD129" s="19">
        <f>T99*'[1]%Distribucion'!$D$21/0.9243</f>
        <v>139.9964587451218</v>
      </c>
      <c r="AE129" s="19">
        <f>T99*'[1]%Distribucion'!$D$22/0.9243</f>
        <v>120.23264358694065</v>
      </c>
      <c r="AF129" s="19">
        <f>T99*'[1]%Distribucion'!$D$23/0.9243</f>
        <v>106.06027193289479</v>
      </c>
      <c r="AG129" s="20">
        <f>T99*'[1]%Distribucion'!$D$24/0.9243</f>
        <v>82.41012673520575</v>
      </c>
    </row>
    <row r="130" spans="2:33" x14ac:dyDescent="0.3">
      <c r="B130" s="33" t="s">
        <v>45</v>
      </c>
      <c r="C130" s="18">
        <f>C100*'[1]%Distribucion'!$D$11/0.9243</f>
        <v>6.7053750636357412</v>
      </c>
      <c r="D130" s="19">
        <f>C100*'[1]%Distribucion'!$D$12/0.9243</f>
        <v>7.5316906293908188</v>
      </c>
      <c r="E130" s="19">
        <f>C100*'[1]%Distribucion'!$D$13/0.9243</f>
        <v>6.4052010093641458</v>
      </c>
      <c r="F130" s="19">
        <f>C100*'[1]%Distribucion'!$D$14/0.9243</f>
        <v>6.2707364237146015</v>
      </c>
      <c r="G130" s="19">
        <f>C100*'[1]%Distribucion'!$D$15/0.9243</f>
        <v>6.2171737671903022</v>
      </c>
      <c r="H130" s="19">
        <f>C100*'[1]%Distribucion'!$D$16/0.9243</f>
        <v>6.4169178404788356</v>
      </c>
      <c r="I130" s="19">
        <f>C100*'[1]%Distribucion'!$D$17/0.9243</f>
        <v>7.2711306231736543</v>
      </c>
      <c r="J130" s="19">
        <f>C100*'[1]%Distribucion'!$D$18/0.9243</f>
        <v>8.6481372513191861</v>
      </c>
      <c r="K130" s="19">
        <f>C100*'[1]%Distribucion'!$D$19/0.9243</f>
        <v>7.0574379414152499</v>
      </c>
      <c r="L130" s="19">
        <f>C100*'[1]%Distribucion'!$D$20/0.9243</f>
        <v>6.9586817934485738</v>
      </c>
      <c r="M130" s="19">
        <f>C100*'[1]%Distribucion'!$D$21/0.9243</f>
        <v>7.0546482197212761</v>
      </c>
      <c r="N130" s="19">
        <f>C100*'[1]%Distribucion'!$D$22/0.9243</f>
        <v>6.058717574972583</v>
      </c>
      <c r="O130" s="19">
        <f>C100*'[1]%Distribucion'!$D$23/0.9243</f>
        <v>5.3445488213152572</v>
      </c>
      <c r="P130" s="20">
        <f>C100*'[1]%Distribucion'!$D$24/0.9243</f>
        <v>4.1527797136495934</v>
      </c>
      <c r="S130" s="33" t="s">
        <v>28</v>
      </c>
      <c r="T130" s="18">
        <f>T100*'[1]%Distribucion'!$D$11/0.9243</f>
        <v>73.577229312080064</v>
      </c>
      <c r="U130" s="19">
        <f>T100*'[1]%Distribucion'!$D$12/0.9243</f>
        <v>82.644285112645093</v>
      </c>
      <c r="V130" s="19">
        <f>T100*'[1]%Distribucion'!$D$13/0.9243</f>
        <v>70.283457522273181</v>
      </c>
      <c r="W130" s="19">
        <f>T100*'[1]%Distribucion'!$D$14/0.9243</f>
        <v>68.807994694497239</v>
      </c>
      <c r="X130" s="19">
        <f>T100*'[1]%Distribucion'!$D$15/0.9243</f>
        <v>68.220258464345818</v>
      </c>
      <c r="Y130" s="19">
        <f>T100*'[1]%Distribucion'!$D$16/0.9243</f>
        <v>70.41202482261879</v>
      </c>
      <c r="Z130" s="19">
        <f>T100*'[1]%Distribucion'!$D$17/0.9243</f>
        <v>79.785193243054366</v>
      </c>
      <c r="AA130" s="19">
        <f>T100*'[1]%Distribucion'!$D$18/0.9243</f>
        <v>94.894912159863622</v>
      </c>
      <c r="AB130" s="19">
        <f>T100*'[1]%Distribucion'!$D$19/0.9243</f>
        <v>77.440370574846114</v>
      </c>
      <c r="AC130" s="19">
        <f>T100*'[1]%Distribucion'!$D$20/0.9243</f>
        <v>76.356731900504457</v>
      </c>
      <c r="AD130" s="19">
        <f>T100*'[1]%Distribucion'!$D$21/0.9243</f>
        <v>77.409759312859066</v>
      </c>
      <c r="AE130" s="19">
        <f>T100*'[1]%Distribucion'!$D$22/0.9243</f>
        <v>66.481538783481227</v>
      </c>
      <c r="AF130" s="19">
        <f>T100*'[1]%Distribucion'!$D$23/0.9243</f>
        <v>58.645055714795717</v>
      </c>
      <c r="AG130" s="20">
        <f>T100*'[1]%Distribucion'!$D$24/0.9243</f>
        <v>45.567924593926769</v>
      </c>
    </row>
    <row r="131" spans="2:33" ht="16.5" thickBot="1" x14ac:dyDescent="0.35">
      <c r="B131" s="34" t="s">
        <v>46</v>
      </c>
      <c r="C131" s="18">
        <f>C101*'[1]%Distribucion'!$D$11/0.9243</f>
        <v>9.0776613577314169</v>
      </c>
      <c r="D131" s="19">
        <f>C101*'[1]%Distribucion'!$D$12/0.9243</f>
        <v>10.196318078550208</v>
      </c>
      <c r="E131" s="19">
        <f>C101*'[1]%Distribucion'!$D$13/0.9243</f>
        <v>8.67128909858185</v>
      </c>
      <c r="F131" s="19">
        <f>C101*'[1]%Distribucion'!$D$14/0.9243</f>
        <v>8.4892524546133625</v>
      </c>
      <c r="G131" s="19">
        <f>C101*'[1]%Distribucion'!$D$15/0.9243</f>
        <v>8.4167399325346306</v>
      </c>
      <c r="H131" s="19">
        <f>C101*'[1]%Distribucion'!$D$16/0.9243</f>
        <v>8.6871512127865724</v>
      </c>
      <c r="I131" s="19">
        <f>C101*'[1]%Distribucion'!$D$17/0.9243</f>
        <v>9.8435748721880376</v>
      </c>
      <c r="J131" s="19">
        <f>C101*'[1]%Distribucion'!$D$18/0.9243</f>
        <v>11.707750960628806</v>
      </c>
      <c r="K131" s="19">
        <f>C101*'[1]%Distribucion'!$D$19/0.9243</f>
        <v>9.5542801226447569</v>
      </c>
      <c r="L131" s="19">
        <f>C101*'[1]%Distribucion'!$D$20/0.9243</f>
        <v>9.4205851600620942</v>
      </c>
      <c r="M131" s="19">
        <f>C101*'[1]%Distribucion'!$D$21/0.9243</f>
        <v>9.5505034287864898</v>
      </c>
      <c r="N131" s="19">
        <f>C101*'[1]%Distribucion'!$D$22/0.9243</f>
        <v>8.2022237213850442</v>
      </c>
      <c r="O131" s="19">
        <f>C101*'[1]%Distribucion'!$D$23/0.9243</f>
        <v>7.2353900936686015</v>
      </c>
      <c r="P131" s="20">
        <f>C101*'[1]%Distribucion'!$D$24/0.9243</f>
        <v>5.6219864774167876</v>
      </c>
      <c r="S131" s="34" t="s">
        <v>27</v>
      </c>
      <c r="T131" s="18">
        <f>T101*'[1]%Distribucion'!$D$11/0.9243</f>
        <v>4.8662058251300291</v>
      </c>
      <c r="U131" s="19">
        <f>T101*'[1]%Distribucion'!$D$12/0.9243</f>
        <v>5.4658772202887542</v>
      </c>
      <c r="V131" s="19">
        <f>T101*'[1]%Distribucion'!$D$13/0.9243</f>
        <v>4.6483643595018078</v>
      </c>
      <c r="W131" s="19">
        <f>T101*'[1]%Distribucion'!$D$14/0.9243</f>
        <v>4.5507811007352634</v>
      </c>
      <c r="X131" s="19">
        <f>T101*'[1]%Distribucion'!$D$15/0.9243</f>
        <v>4.5119097611436096</v>
      </c>
      <c r="Y131" s="19">
        <f>T101*'[1]%Distribucion'!$D$16/0.9243</f>
        <v>4.6568674650374815</v>
      </c>
      <c r="Z131" s="19">
        <f>T101*'[1]%Distribucion'!$D$17/0.9243</f>
        <v>5.2767843495668609</v>
      </c>
      <c r="AA131" s="19">
        <f>T101*'[1]%Distribucion'!$D$18/0.9243</f>
        <v>6.2761017049022669</v>
      </c>
      <c r="AB131" s="19">
        <f>T101*'[1]%Distribucion'!$D$19/0.9243</f>
        <v>5.1217039009876624</v>
      </c>
      <c r="AC131" s="19">
        <f>T101*'[1]%Distribucion'!$D$20/0.9243</f>
        <v>5.050034868615553</v>
      </c>
      <c r="AD131" s="19">
        <f>T101*'[1]%Distribucion'!$D$21/0.9243</f>
        <v>5.1196793520505972</v>
      </c>
      <c r="AE131" s="19">
        <f>T101*'[1]%Distribucion'!$D$22/0.9243</f>
        <v>4.396915381518304</v>
      </c>
      <c r="AF131" s="19">
        <f>T101*'[1]%Distribucion'!$D$23/0.9243</f>
        <v>3.878630853629601</v>
      </c>
      <c r="AG131" s="20">
        <f>T101*'[1]%Distribucion'!$D$24/0.9243</f>
        <v>3.0137435477153272</v>
      </c>
    </row>
    <row r="132" spans="2:33" x14ac:dyDescent="0.3">
      <c r="B132" s="33" t="s">
        <v>47</v>
      </c>
      <c r="C132" s="18">
        <f>C102*'[1]%Distribucion'!$D$11/0.9243</f>
        <v>13.056760913243901</v>
      </c>
      <c r="D132" s="19">
        <f>C102*'[1]%Distribucion'!$D$12/0.9243</f>
        <v>14.665769310024912</v>
      </c>
      <c r="E132" s="19">
        <f>C102*'[1]%Distribucion'!$D$13/0.9243</f>
        <v>12.472259551010147</v>
      </c>
      <c r="F132" s="19">
        <f>C102*'[1]%Distribucion'!$D$14/0.9243</f>
        <v>12.210429015139638</v>
      </c>
      <c r="G132" s="19">
        <f>C102*'[1]%Distribucion'!$D$15/0.9243</f>
        <v>12.106131374294954</v>
      </c>
      <c r="H132" s="19">
        <f>C102*'[1]%Distribucion'!$D$16/0.9243</f>
        <v>12.495074659944923</v>
      </c>
      <c r="I132" s="19">
        <f>C102*'[1]%Distribucion'!$D$17/0.9243</f>
        <v>14.158404744665877</v>
      </c>
      <c r="J132" s="19">
        <f>C102*'[1]%Distribucion'!$D$18/0.9243</f>
        <v>16.839723261381298</v>
      </c>
      <c r="K132" s="19">
        <f>C102*'[1]%Distribucion'!$D$19/0.9243</f>
        <v>13.742300615045936</v>
      </c>
      <c r="L132" s="19">
        <f>C102*'[1]%Distribucion'!$D$20/0.9243</f>
        <v>13.550001839738552</v>
      </c>
      <c r="M132" s="19">
        <f>C102*'[1]%Distribucion'!$D$21/0.9243</f>
        <v>13.736868446251943</v>
      </c>
      <c r="N132" s="19">
        <f>C102*'[1]%Distribucion'!$D$22/0.9243</f>
        <v>11.797584186796097</v>
      </c>
      <c r="O132" s="19">
        <f>C102*'[1]%Distribucion'!$D$23/0.9243</f>
        <v>10.406948975533643</v>
      </c>
      <c r="P132" s="20">
        <f>C102*'[1]%Distribucion'!$D$24/0.9243</f>
        <v>8.0863264667394201</v>
      </c>
      <c r="S132" s="33" t="s">
        <v>26</v>
      </c>
      <c r="T132" s="18">
        <f>T102*'[1]%Distribucion'!$D$11/0.9243</f>
        <v>8.4815712597499555</v>
      </c>
      <c r="U132" s="19">
        <f>T102*'[1]%Distribucion'!$D$12/0.9243</f>
        <v>9.5267707135434048</v>
      </c>
      <c r="V132" s="19">
        <f>T102*'[1]%Distribucion'!$D$13/0.9243</f>
        <v>8.1018836796413272</v>
      </c>
      <c r="W132" s="19">
        <f>T102*'[1]%Distribucion'!$D$14/0.9243</f>
        <v>7.9318005814885781</v>
      </c>
      <c r="X132" s="19">
        <f>T102*'[1]%Distribucion'!$D$15/0.9243</f>
        <v>7.8640496378260725</v>
      </c>
      <c r="Y132" s="19">
        <f>T102*'[1]%Distribucion'!$D$16/0.9243</f>
        <v>8.1167041985675006</v>
      </c>
      <c r="Z132" s="19">
        <f>T102*'[1]%Distribucion'!$D$17/0.9243</f>
        <v>9.1971906021851719</v>
      </c>
      <c r="AA132" s="19">
        <f>T102*'[1]%Distribucion'!$D$18/0.9243</f>
        <v>10.938954445508761</v>
      </c>
      <c r="AB132" s="19">
        <f>T102*'[1]%Distribucion'!$D$19/0.9243</f>
        <v>8.9268925665316328</v>
      </c>
      <c r="AC132" s="19">
        <f>T102*'[1]%Distribucion'!$D$20/0.9243</f>
        <v>8.8019767641538902</v>
      </c>
      <c r="AD132" s="19">
        <f>T102*'[1]%Distribucion'!$D$21/0.9243</f>
        <v>8.9233638715492098</v>
      </c>
      <c r="AE132" s="19">
        <f>T102*'[1]%Distribucion'!$D$22/0.9243</f>
        <v>7.6636197628244931</v>
      </c>
      <c r="AF132" s="19">
        <f>T102*'[1]%Distribucion'!$D$23/0.9243</f>
        <v>6.7602738473244148</v>
      </c>
      <c r="AG132" s="20">
        <f>T102*'[1]%Distribucion'!$D$24/0.9243</f>
        <v>5.252815350833659</v>
      </c>
    </row>
    <row r="133" spans="2:33" ht="16.5" thickBot="1" x14ac:dyDescent="0.35">
      <c r="B133" s="34" t="s">
        <v>48</v>
      </c>
      <c r="C133" s="18">
        <f>C103*'[1]%Distribucion'!$D$11/0.9243</f>
        <v>6.8630665043667509</v>
      </c>
      <c r="D133" s="19">
        <f>C103*'[1]%Distribucion'!$D$12/0.9243</f>
        <v>7.7088146731941061</v>
      </c>
      <c r="E133" s="19">
        <f>C103*'[1]%Distribucion'!$D$13/0.9243</f>
        <v>6.5558332060351381</v>
      </c>
      <c r="F133" s="19">
        <f>C103*'[1]%Distribucion'!$D$14/0.9243</f>
        <v>6.4182063939572229</v>
      </c>
      <c r="G133" s="19">
        <f>C103*'[1]%Distribucion'!$D$15/0.9243</f>
        <v>6.3633840953701695</v>
      </c>
      <c r="H133" s="19">
        <f>C103*'[1]%Distribucion'!$D$16/0.9243</f>
        <v>6.5678255838510555</v>
      </c>
      <c r="I133" s="19">
        <f>C103*'[1]%Distribucion'!$D$17/0.9243</f>
        <v>7.4421270331925031</v>
      </c>
      <c r="J133" s="19">
        <f>C103*'[1]%Distribucion'!$D$18/0.9243</f>
        <v>8.8515169593680021</v>
      </c>
      <c r="K133" s="19">
        <f>C103*'[1]%Distribucion'!$D$19/0.9243</f>
        <v>7.22340890445457</v>
      </c>
      <c r="L133" s="19">
        <f>C103*'[1]%Distribucion'!$D$20/0.9243</f>
        <v>7.1223302914346913</v>
      </c>
      <c r="M133" s="19">
        <f>C103*'[1]%Distribucion'!$D$21/0.9243</f>
        <v>7.2205535764031614</v>
      </c>
      <c r="N133" s="19">
        <f>C103*'[1]%Distribucion'!$D$22/0.9243</f>
        <v>6.201201462050137</v>
      </c>
      <c r="O133" s="19">
        <f>C103*'[1]%Distribucion'!$D$23/0.9243</f>
        <v>5.4702374808894252</v>
      </c>
      <c r="P133" s="20">
        <f>C103*'[1]%Distribucion'!$D$24/0.9243</f>
        <v>4.2504413373274854</v>
      </c>
      <c r="S133" s="34" t="s">
        <v>50</v>
      </c>
      <c r="T133" s="18">
        <f>T103*'[1]%Distribucion'!$D$11/0.9243</f>
        <v>36.333005253128007</v>
      </c>
      <c r="U133" s="19">
        <f>T103*'[1]%Distribucion'!$D$12/0.9243</f>
        <v>40.810387577964299</v>
      </c>
      <c r="V133" s="19">
        <f>T103*'[1]%Distribucion'!$D$13/0.9243</f>
        <v>34.706515252613535</v>
      </c>
      <c r="W133" s="19">
        <f>T103*'[1]%Distribucion'!$D$14/0.9243</f>
        <v>33.977920289557801</v>
      </c>
      <c r="X133" s="19">
        <f>T103*'[1]%Distribucion'!$D$15/0.9243</f>
        <v>33.687691590581245</v>
      </c>
      <c r="Y133" s="19">
        <f>T103*'[1]%Distribucion'!$D$16/0.9243</f>
        <v>34.770002780514659</v>
      </c>
      <c r="Z133" s="19">
        <f>T103*'[1]%Distribucion'!$D$17/0.9243</f>
        <v>39.398545886067907</v>
      </c>
      <c r="AA133" s="19">
        <f>T103*'[1]%Distribucion'!$D$18/0.9243</f>
        <v>46.859842022256956</v>
      </c>
      <c r="AB133" s="19">
        <f>T103*'[1]%Distribucion'!$D$19/0.9243</f>
        <v>38.240654305776012</v>
      </c>
      <c r="AC133" s="19">
        <f>T103*'[1]%Distribucion'!$D$20/0.9243</f>
        <v>37.705545142037991</v>
      </c>
      <c r="AD133" s="19">
        <f>T103*'[1]%Distribucion'!$D$21/0.9243</f>
        <v>38.225538227704327</v>
      </c>
      <c r="AE133" s="19">
        <f>T103*'[1]%Distribucion'!$D$22/0.9243</f>
        <v>32.829098356108922</v>
      </c>
      <c r="AF133" s="19">
        <f>T103*'[1]%Distribucion'!$D$23/0.9243</f>
        <v>28.959382369754803</v>
      </c>
      <c r="AG133" s="20">
        <f>T103*'[1]%Distribucion'!$D$24/0.9243</f>
        <v>22.501793817526355</v>
      </c>
    </row>
    <row r="134" spans="2:33" x14ac:dyDescent="0.3">
      <c r="B134" s="33" t="s">
        <v>49</v>
      </c>
      <c r="C134" s="18">
        <f>C104*'[1]%Distribucion'!$D$11/0.9243</f>
        <v>57.085983996931517</v>
      </c>
      <c r="D134" s="19">
        <f>C104*'[1]%Distribucion'!$D$12/0.9243</f>
        <v>64.120793640753732</v>
      </c>
      <c r="E134" s="19">
        <f>C104*'[1]%Distribucion'!$D$13/0.9243</f>
        <v>54.530462330235785</v>
      </c>
      <c r="F134" s="19">
        <f>C104*'[1]%Distribucion'!$D$14/0.9243</f>
        <v>53.385702624522651</v>
      </c>
      <c r="G134" s="19">
        <f>C104*'[1]%Distribucion'!$D$15/0.9243</f>
        <v>52.929698758346461</v>
      </c>
      <c r="H134" s="19">
        <f>C104*'[1]%Distribucion'!$D$16/0.9243</f>
        <v>54.630213175961828</v>
      </c>
      <c r="I134" s="19">
        <f>C104*'[1]%Distribucion'!$D$17/0.9243</f>
        <v>61.902524833417488</v>
      </c>
      <c r="J134" s="19">
        <f>C104*'[1]%Distribucion'!$D$18/0.9243</f>
        <v>73.625624226363655</v>
      </c>
      <c r="K134" s="19">
        <f>C104*'[1]%Distribucion'!$D$19/0.9243</f>
        <v>60.083259408985406</v>
      </c>
      <c r="L134" s="19">
        <f>C104*'[1]%Distribucion'!$D$20/0.9243</f>
        <v>59.242502280723066</v>
      </c>
      <c r="M134" s="19">
        <f>C104*'[1]%Distribucion'!$D$21/0.9243</f>
        <v>60.059509207622064</v>
      </c>
      <c r="N134" s="19">
        <f>C104*'[1]%Distribucion'!$D$22/0.9243</f>
        <v>51.580687320908574</v>
      </c>
      <c r="O134" s="19">
        <f>C104*'[1]%Distribucion'!$D$23/0.9243</f>
        <v>45.500635771892739</v>
      </c>
      <c r="P134" s="20">
        <f>C104*'[1]%Distribucion'!$D$24/0.9243</f>
        <v>35.354549749472561</v>
      </c>
      <c r="S134" s="34" t="s">
        <v>49</v>
      </c>
      <c r="T134" s="18">
        <f>T104*'[1]%Distribucion'!$D$11/0.9243</f>
        <v>28.634837237670116</v>
      </c>
      <c r="U134" s="19">
        <f>T104*'[1]%Distribucion'!$D$12/0.9243</f>
        <v>32.163560315469205</v>
      </c>
      <c r="V134" s="19">
        <f>T104*'[1]%Distribucion'!$D$13/0.9243</f>
        <v>27.352964843439249</v>
      </c>
      <c r="W134" s="19">
        <f>T104*'[1]%Distribucion'!$D$14/0.9243</f>
        <v>26.778743194722452</v>
      </c>
      <c r="X134" s="19">
        <f>T104*'[1]%Distribucion'!$D$15/0.9243</f>
        <v>26.550007600212854</v>
      </c>
      <c r="Y134" s="19">
        <f>T104*'[1]%Distribucion'!$D$16/0.9243</f>
        <v>27.403000754738226</v>
      </c>
      <c r="Z134" s="19">
        <f>T104*'[1]%Distribucion'!$D$17/0.9243</f>
        <v>31.050856954677727</v>
      </c>
      <c r="AA134" s="19">
        <f>T104*'[1]%Distribucion'!$D$18/0.9243</f>
        <v>36.93126786352861</v>
      </c>
      <c r="AB134" s="19">
        <f>T104*'[1]%Distribucion'!$D$19/0.9243</f>
        <v>30.138297239082146</v>
      </c>
      <c r="AC134" s="19">
        <f>T104*'[1]%Distribucion'!$D$20/0.9243</f>
        <v>29.716565986705085</v>
      </c>
      <c r="AD134" s="19">
        <f>T104*'[1]%Distribucion'!$D$21/0.9243</f>
        <v>30.126383926868108</v>
      </c>
      <c r="AE134" s="19">
        <f>T104*'[1]%Distribucion'!$D$22/0.9243</f>
        <v>25.873331466455298</v>
      </c>
      <c r="AF134" s="19">
        <f>T104*'[1]%Distribucion'!$D$23/0.9243</f>
        <v>22.823523539660677</v>
      </c>
      <c r="AG134" s="20">
        <f>T104*'[1]%Distribucion'!$D$24/0.9243</f>
        <v>17.734156561822157</v>
      </c>
    </row>
    <row r="135" spans="2:33" x14ac:dyDescent="0.3">
      <c r="B135" s="34" t="s">
        <v>50</v>
      </c>
      <c r="C135" s="18">
        <f>C105*'[1]%Distribucion'!$D$11/0.9243</f>
        <v>73.729875522271499</v>
      </c>
      <c r="D135" s="19">
        <f>C105*'[1]%Distribucion'!$D$12/0.9243</f>
        <v>82.815742192972451</v>
      </c>
      <c r="E135" s="19">
        <f>C105*'[1]%Distribucion'!$D$13/0.9243</f>
        <v>70.429270344123552</v>
      </c>
      <c r="F135" s="19">
        <f>C105*'[1]%Distribucion'!$D$14/0.9243</f>
        <v>68.950746463205974</v>
      </c>
      <c r="G135" s="19">
        <f>C105*'[1]%Distribucion'!$D$15/0.9243</f>
        <v>68.361790892384036</v>
      </c>
      <c r="H135" s="19">
        <f>C105*'[1]%Distribucion'!$D$16/0.9243</f>
        <v>70.558104375240845</v>
      </c>
      <c r="I135" s="19">
        <f>C105*'[1]%Distribucion'!$D$17/0.9243</f>
        <v>79.950718739078241</v>
      </c>
      <c r="J135" s="19">
        <f>C105*'[1]%Distribucion'!$D$18/0.9243</f>
        <v>95.091784872292251</v>
      </c>
      <c r="K135" s="19">
        <f>C105*'[1]%Distribucion'!$D$19/0.9243</f>
        <v>77.601031409653203</v>
      </c>
      <c r="L135" s="19">
        <f>C105*'[1]%Distribucion'!$D$20/0.9243</f>
        <v>76.515144575950259</v>
      </c>
      <c r="M135" s="19">
        <f>C105*'[1]%Distribucion'!$D$21/0.9243</f>
        <v>77.570356640339554</v>
      </c>
      <c r="N135" s="19">
        <f>C105*'[1]%Distribucion'!$D$22/0.9243</f>
        <v>66.619463995369131</v>
      </c>
      <c r="O135" s="19">
        <f>C105*'[1]%Distribucion'!$D$23/0.9243</f>
        <v>58.76672305107661</v>
      </c>
      <c r="P135" s="20">
        <f>C105*'[1]%Distribucion'!$D$24/0.9243</f>
        <v>45.662461600288466</v>
      </c>
      <c r="S135" s="34" t="s">
        <v>48</v>
      </c>
      <c r="T135" s="18">
        <f>T105*'[1]%Distribucion'!$D$11/0.9243</f>
        <v>12.938844965616775</v>
      </c>
      <c r="U135" s="19">
        <f>T105*'[1]%Distribucion'!$D$12/0.9243</f>
        <v>14.533322365689868</v>
      </c>
      <c r="V135" s="19">
        <f>T105*'[1]%Distribucion'!$D$13/0.9243</f>
        <v>12.359622250397784</v>
      </c>
      <c r="W135" s="19">
        <f>T105*'[1]%Distribucion'!$D$14/0.9243</f>
        <v>12.10015631291121</v>
      </c>
      <c r="X135" s="19">
        <f>T105*'[1]%Distribucion'!$D$15/0.9243</f>
        <v>11.99680058677548</v>
      </c>
      <c r="Y135" s="19">
        <f>T105*'[1]%Distribucion'!$D$16/0.9243</f>
        <v>12.382231315489973</v>
      </c>
      <c r="Z135" s="19">
        <f>T105*'[1]%Distribucion'!$D$17/0.9243</f>
        <v>14.030539822925428</v>
      </c>
      <c r="AA135" s="19">
        <f>T105*'[1]%Distribucion'!$D$18/0.9243</f>
        <v>16.687643282331504</v>
      </c>
      <c r="AB135" s="19">
        <f>T105*'[1]%Distribucion'!$D$19/0.9243</f>
        <v>13.618193540529752</v>
      </c>
      <c r="AC135" s="19">
        <f>T105*'[1]%Distribucion'!$D$20/0.9243</f>
        <v>13.427631420467</v>
      </c>
      <c r="AD135" s="19">
        <f>T105*'[1]%Distribucion'!$D$21/0.9243</f>
        <v>13.612810429793516</v>
      </c>
      <c r="AE135" s="19">
        <f>T105*'[1]%Distribucion'!$D$22/0.9243</f>
        <v>11.691039896957276</v>
      </c>
      <c r="AF135" s="19">
        <f>T105*'[1]%Distribucion'!$D$23/0.9243</f>
        <v>10.312963548480869</v>
      </c>
      <c r="AG135" s="20">
        <f>T105*'[1]%Distribucion'!$D$24/0.9243</f>
        <v>8.0132986419608638</v>
      </c>
    </row>
    <row r="136" spans="2:33" x14ac:dyDescent="0.3">
      <c r="B136" s="34" t="s">
        <v>26</v>
      </c>
      <c r="C136" s="18">
        <f>C106*'[1]%Distribucion'!$D$11/0.9243</f>
        <v>27.13792201635437</v>
      </c>
      <c r="D136" s="19">
        <f>C106*'[1]%Distribucion'!$D$12/0.9243</f>
        <v>30.482177508634351</v>
      </c>
      <c r="E136" s="19">
        <f>C106*'[1]%Distribucion'!$D$13/0.9243</f>
        <v>25.923060804439022</v>
      </c>
      <c r="F136" s="19">
        <f>C106*'[1]%Distribucion'!$D$14/0.9243</f>
        <v>25.378857176053153</v>
      </c>
      <c r="G136" s="19">
        <f>C106*'[1]%Distribucion'!$D$15/0.9243</f>
        <v>25.162078967235541</v>
      </c>
      <c r="H136" s="19">
        <f>C106*'[1]%Distribucion'!$D$16/0.9243</f>
        <v>25.970481037617873</v>
      </c>
      <c r="I136" s="19">
        <f>C106*'[1]%Distribucion'!$D$17/0.9243</f>
        <v>29.427641846990358</v>
      </c>
      <c r="J136" s="19">
        <f>C106*'[1]%Distribucion'!$D$18/0.9243</f>
        <v>35.000648298676381</v>
      </c>
      <c r="K136" s="19">
        <f>C106*'[1]%Distribucion'!$D$19/0.9243</f>
        <v>28.562787118061774</v>
      </c>
      <c r="L136" s="19">
        <f>C106*'[1]%Distribucion'!$D$20/0.9243</f>
        <v>28.163102295554314</v>
      </c>
      <c r="M136" s="19">
        <f>C106*'[1]%Distribucion'!$D$21/0.9243</f>
        <v>28.551496586352524</v>
      </c>
      <c r="N136" s="19">
        <f>C106*'[1]%Distribucion'!$D$22/0.9243</f>
        <v>24.520776766150117</v>
      </c>
      <c r="O136" s="19">
        <f>C106*'[1]%Distribucion'!$D$23/0.9243</f>
        <v>21.630400648582</v>
      </c>
      <c r="P136" s="20">
        <f>C106*'[1]%Distribucion'!$D$24/0.9243</f>
        <v>16.807085502390215</v>
      </c>
      <c r="S136" s="34" t="s">
        <v>47</v>
      </c>
      <c r="T136" s="18">
        <f>T106*'[1]%Distribucion'!$D$11/0.9243</f>
        <v>14.157092799737461</v>
      </c>
      <c r="U136" s="19">
        <f>T106*'[1]%Distribucion'!$D$12/0.9243</f>
        <v>15.901697096326838</v>
      </c>
      <c r="V136" s="19">
        <f>T106*'[1]%Distribucion'!$D$13/0.9243</f>
        <v>13.523333777748878</v>
      </c>
      <c r="W136" s="19">
        <f>T106*'[1]%Distribucion'!$D$14/0.9243</f>
        <v>13.239438007675927</v>
      </c>
      <c r="X136" s="19">
        <f>T106*'[1]%Distribucion'!$D$15/0.9243</f>
        <v>13.126350895945624</v>
      </c>
      <c r="Y136" s="19">
        <f>T106*'[1]%Distribucion'!$D$16/0.9243</f>
        <v>13.548071583439881</v>
      </c>
      <c r="Z136" s="19">
        <f>T106*'[1]%Distribucion'!$D$17/0.9243</f>
        <v>15.351575417388796</v>
      </c>
      <c r="AA136" s="19">
        <f>T106*'[1]%Distribucion'!$D$18/0.9243</f>
        <v>18.258856581455369</v>
      </c>
      <c r="AB136" s="19">
        <f>T106*'[1]%Distribucion'!$D$19/0.9243</f>
        <v>14.90040496121477</v>
      </c>
      <c r="AC136" s="19">
        <f>T106*'[1]%Distribucion'!$D$20/0.9243</f>
        <v>14.691900598962025</v>
      </c>
      <c r="AD136" s="19">
        <f>T106*'[1]%Distribucion'!$D$21/0.9243</f>
        <v>14.894515007478818</v>
      </c>
      <c r="AE136" s="19">
        <f>T106*'[1]%Distribucion'!$D$22/0.9243</f>
        <v>12.791801523743473</v>
      </c>
      <c r="AF136" s="19">
        <f>T106*'[1]%Distribucion'!$D$23/0.9243</f>
        <v>11.283973367339417</v>
      </c>
      <c r="AG136" s="20">
        <f>T106*'[1]%Distribucion'!$D$24/0.9243</f>
        <v>8.7677851313401494</v>
      </c>
    </row>
    <row r="137" spans="2:33" x14ac:dyDescent="0.3">
      <c r="B137" s="34" t="s">
        <v>27</v>
      </c>
      <c r="C137" s="18">
        <f>C107*'[1]%Distribucion'!$D$11/0.9243</f>
        <v>11.640834634410817</v>
      </c>
      <c r="D137" s="19">
        <f>C107*'[1]%Distribucion'!$D$12/0.9243</f>
        <v>13.075355860368747</v>
      </c>
      <c r="E137" s="19">
        <f>C107*'[1]%Distribucion'!$D$13/0.9243</f>
        <v>11.119718888586799</v>
      </c>
      <c r="F137" s="19">
        <f>C107*'[1]%Distribucion'!$D$14/0.9243</f>
        <v>10.886282281256712</v>
      </c>
      <c r="G137" s="19">
        <f>C107*'[1]%Distribucion'!$D$15/0.9243</f>
        <v>10.793295084975847</v>
      </c>
      <c r="H137" s="19">
        <f>C107*'[1]%Distribucion'!$D$16/0.9243</f>
        <v>11.14005983777324</v>
      </c>
      <c r="I137" s="19">
        <f>C107*'[1]%Distribucion'!$D$17/0.9243</f>
        <v>12.623011895127455</v>
      </c>
      <c r="J137" s="19">
        <f>C107*'[1]%Distribucion'!$D$18/0.9243</f>
        <v>15.013557732848033</v>
      </c>
      <c r="K137" s="19">
        <f>C107*'[1]%Distribucion'!$D$19/0.9243</f>
        <v>12.252031726631918</v>
      </c>
      <c r="L137" s="19">
        <f>C107*'[1]%Distribucion'!$D$20/0.9243</f>
        <v>12.080586583489076</v>
      </c>
      <c r="M137" s="19">
        <f>C107*'[1]%Distribucion'!$D$21/0.9243</f>
        <v>12.247188643492292</v>
      </c>
      <c r="N137" s="19">
        <f>C107*'[1]%Distribucion'!$D$22/0.9243</f>
        <v>10.518207962644953</v>
      </c>
      <c r="O137" s="19">
        <f>C107*'[1]%Distribucion'!$D$23/0.9243</f>
        <v>9.2783786789000846</v>
      </c>
      <c r="P137" s="20">
        <f>C107*'[1]%Distribucion'!$D$24/0.9243</f>
        <v>7.2094135616508321</v>
      </c>
      <c r="S137" s="34" t="s">
        <v>46</v>
      </c>
      <c r="T137" s="18">
        <f>T107*'[1]%Distribucion'!$D$11/0.9243</f>
        <v>19.548241052863837</v>
      </c>
      <c r="U137" s="19">
        <f>T107*'[1]%Distribucion'!$D$12/0.9243</f>
        <v>21.957206354851795</v>
      </c>
      <c r="V137" s="19">
        <f>T107*'[1]%Distribucion'!$D$13/0.9243</f>
        <v>18.673140895895891</v>
      </c>
      <c r="W137" s="19">
        <f>T107*'[1]%Distribucion'!$D$14/0.9243</f>
        <v>18.28113506349947</v>
      </c>
      <c r="X137" s="19">
        <f>T107*'[1]%Distribucion'!$D$15/0.9243</f>
        <v>18.124983362627866</v>
      </c>
      <c r="Y137" s="19">
        <f>T107*'[1]%Distribucion'!$D$16/0.9243</f>
        <v>18.707299080461553</v>
      </c>
      <c r="Z137" s="19">
        <f>T107*'[1]%Distribucion'!$D$17/0.9243</f>
        <v>21.19759339332014</v>
      </c>
      <c r="AA137" s="19">
        <f>T107*'[1]%Distribucion'!$D$18/0.9243</f>
        <v>25.211993369894277</v>
      </c>
      <c r="AB137" s="19">
        <f>T107*'[1]%Distribucion'!$D$19/0.9243</f>
        <v>20.574613170051141</v>
      </c>
      <c r="AC137" s="19">
        <f>T107*'[1]%Distribucion'!$D$20/0.9243</f>
        <v>20.286708471569128</v>
      </c>
      <c r="AD137" s="19">
        <f>T107*'[1]%Distribucion'!$D$21/0.9243</f>
        <v>20.566480268964078</v>
      </c>
      <c r="AE137" s="19">
        <f>T107*'[1]%Distribucion'!$D$22/0.9243</f>
        <v>17.663034580882709</v>
      </c>
      <c r="AF137" s="19">
        <f>T107*'[1]%Distribucion'!$D$23/0.9243</f>
        <v>15.581011902594664</v>
      </c>
      <c r="AG137" s="20">
        <f>T107*'[1]%Distribucion'!$D$24/0.9243</f>
        <v>12.10663655820149</v>
      </c>
    </row>
    <row r="138" spans="2:33" x14ac:dyDescent="0.3">
      <c r="B138" s="34" t="s">
        <v>28</v>
      </c>
      <c r="C138" s="18">
        <f>C108*'[1]%Distribucion'!$D$11/0.9243</f>
        <v>19.350734833313055</v>
      </c>
      <c r="D138" s="19">
        <f>C108*'[1]%Distribucion'!$D$12/0.9243</f>
        <v>21.735361084614155</v>
      </c>
      <c r="E138" s="19">
        <f>C108*'[1]%Distribucion'!$D$13/0.9243</f>
        <v>18.484476276121971</v>
      </c>
      <c r="F138" s="19">
        <f>C108*'[1]%Distribucion'!$D$14/0.9243</f>
        <v>18.096431086004774</v>
      </c>
      <c r="G138" s="19">
        <f>C108*'[1]%Distribucion'!$D$15/0.9243</f>
        <v>17.941857068364733</v>
      </c>
      <c r="H138" s="19">
        <f>C108*'[1]%Distribucion'!$D$16/0.9243</f>
        <v>18.518289342480731</v>
      </c>
      <c r="I138" s="19">
        <f>C108*'[1]%Distribucion'!$D$17/0.9243</f>
        <v>20.983422894636021</v>
      </c>
      <c r="J138" s="19">
        <f>C108*'[1]%Distribucion'!$D$18/0.9243</f>
        <v>24.957263264798833</v>
      </c>
      <c r="K138" s="19">
        <f>C108*'[1]%Distribucion'!$D$19/0.9243</f>
        <v>20.366736970092926</v>
      </c>
      <c r="L138" s="19">
        <f>C108*'[1]%Distribucion'!$D$20/0.9243</f>
        <v>20.081741125069097</v>
      </c>
      <c r="M138" s="19">
        <f>C108*'[1]%Distribucion'!$D$21/0.9243</f>
        <v>20.358686240007511</v>
      </c>
      <c r="N138" s="19">
        <f>C108*'[1]%Distribucion'!$D$22/0.9243</f>
        <v>17.484575599512937</v>
      </c>
      <c r="O138" s="19">
        <f>C108*'[1]%Distribucion'!$D$23/0.9243</f>
        <v>15.423588697645677</v>
      </c>
      <c r="P138" s="20">
        <f>C108*'[1]%Distribucion'!$D$24/0.9243</f>
        <v>11.984316805154691</v>
      </c>
      <c r="S138" s="34" t="s">
        <v>45</v>
      </c>
      <c r="T138" s="18">
        <f>T108*'[1]%Distribucion'!$D$11/0.9243</f>
        <v>29.214924459385081</v>
      </c>
      <c r="U138" s="19">
        <f>T108*'[1]%Distribucion'!$D$12/0.9243</f>
        <v>32.815132740658946</v>
      </c>
      <c r="V138" s="19">
        <f>T108*'[1]%Distribucion'!$D$13/0.9243</f>
        <v>27.907083773817668</v>
      </c>
      <c r="W138" s="19">
        <f>T108*'[1]%Distribucion'!$D$14/0.9243</f>
        <v>27.321229489018879</v>
      </c>
      <c r="X138" s="19">
        <f>T108*'[1]%Distribucion'!$D$15/0.9243</f>
        <v>27.087860147356292</v>
      </c>
      <c r="Y138" s="19">
        <f>T108*'[1]%Distribucion'!$D$16/0.9243</f>
        <v>27.958133317306356</v>
      </c>
      <c r="Z138" s="19">
        <f>T108*'[1]%Distribucion'!$D$17/0.9243</f>
        <v>31.679888130696153</v>
      </c>
      <c r="AA138" s="19">
        <f>T108*'[1]%Distribucion'!$D$18/0.9243</f>
        <v>37.679424955938494</v>
      </c>
      <c r="AB138" s="19">
        <f>T108*'[1]%Distribucion'!$D$19/0.9243</f>
        <v>30.748841694688121</v>
      </c>
      <c r="AC138" s="19">
        <f>T108*'[1]%Distribucion'!$D$20/0.9243</f>
        <v>30.318566970997733</v>
      </c>
      <c r="AD138" s="19">
        <f>T108*'[1]%Distribucion'!$D$21/0.9243</f>
        <v>30.736687041476532</v>
      </c>
      <c r="AE138" s="19">
        <f>T108*'[1]%Distribucion'!$D$22/0.9243</f>
        <v>26.397475844937812</v>
      </c>
      <c r="AF138" s="19">
        <f>T108*'[1]%Distribucion'!$D$23/0.9243</f>
        <v>23.285884622769988</v>
      </c>
      <c r="AG138" s="20">
        <f>T108*'[1]%Distribucion'!$D$24/0.9243</f>
        <v>18.093416770777431</v>
      </c>
    </row>
    <row r="139" spans="2:33" x14ac:dyDescent="0.3">
      <c r="B139" s="34" t="s">
        <v>29</v>
      </c>
      <c r="C139" s="18">
        <f>C109*'[1]%Distribucion'!$D$11/0.9243</f>
        <v>5.4273140034080187</v>
      </c>
      <c r="D139" s="19">
        <f>C109*'[1]%Distribucion'!$D$12/0.9243</f>
        <v>6.0961317799970738</v>
      </c>
      <c r="E139" s="19">
        <f>C109*'[1]%Distribucion'!$D$13/0.9243</f>
        <v>5.1843538657949786</v>
      </c>
      <c r="F139" s="19">
        <f>C109*'[1]%Distribucion'!$D$14/0.9243</f>
        <v>5.0755185625147874</v>
      </c>
      <c r="G139" s="19">
        <f>C109*'[1]%Distribucion'!$D$15/0.9243</f>
        <v>5.0321650807102296</v>
      </c>
      <c r="H139" s="19">
        <f>C109*'[1]%Distribucion'!$D$16/0.9243</f>
        <v>5.1938374399397249</v>
      </c>
      <c r="I139" s="19">
        <f>C109*'[1]%Distribucion'!$D$17/0.9243</f>
        <v>5.8852351549686546</v>
      </c>
      <c r="J139" s="19">
        <f>C109*'[1]%Distribucion'!$D$18/0.9243</f>
        <v>6.999780916360816</v>
      </c>
      <c r="K139" s="19">
        <f>C109*'[1]%Distribucion'!$D$19/0.9243</f>
        <v>5.7122728265192233</v>
      </c>
      <c r="L139" s="19">
        <f>C109*'[1]%Distribucion'!$D$20/0.9243</f>
        <v>5.6323398444420709</v>
      </c>
      <c r="M139" s="19">
        <f>C109*'[1]%Distribucion'!$D$21/0.9243</f>
        <v>5.7100148326752356</v>
      </c>
      <c r="N139" s="19">
        <f>C109*'[1]%Distribucion'!$D$22/0.9243</f>
        <v>4.9039110303717486</v>
      </c>
      <c r="O139" s="19">
        <f>C109*'[1]%Distribucion'!$D$23/0.9243</f>
        <v>4.3258646063109847</v>
      </c>
      <c r="P139" s="20">
        <f>C109*'[1]%Distribucion'!$D$24/0.9243</f>
        <v>3.3612496361595845</v>
      </c>
      <c r="S139" s="34" t="s">
        <v>44</v>
      </c>
      <c r="T139" s="18">
        <f>T109*'[1]%Distribucion'!$D$11/0.9243</f>
        <v>10.183720871322929</v>
      </c>
      <c r="U139" s="19">
        <f>T109*'[1]%Distribucion'!$D$12/0.9243</f>
        <v>11.438679317855566</v>
      </c>
      <c r="V139" s="19">
        <f>T109*'[1]%Distribucion'!$D$13/0.9243</f>
        <v>9.7278345484096533</v>
      </c>
      <c r="W139" s="19">
        <f>T109*'[1]%Distribucion'!$D$14/0.9243</f>
        <v>9.5236178126808451</v>
      </c>
      <c r="X139" s="19">
        <f>T109*'[1]%Distribucion'!$D$15/0.9243</f>
        <v>9.4422700673282911</v>
      </c>
      <c r="Y139" s="19">
        <f>T109*'[1]%Distribucion'!$D$16/0.9243</f>
        <v>9.7456293677055239</v>
      </c>
      <c r="Z139" s="19">
        <f>T109*'[1]%Distribucion'!$D$17/0.9243</f>
        <v>11.042956431609285</v>
      </c>
      <c r="AA139" s="19">
        <f>T109*'[1]%Distribucion'!$D$18/0.9243</f>
        <v>13.134271385047878</v>
      </c>
      <c r="AB139" s="19">
        <f>T109*'[1]%Distribucion'!$D$19/0.9243</f>
        <v>10.718412822546489</v>
      </c>
      <c r="AC139" s="19">
        <f>T109*'[1]%Distribucion'!$D$20/0.9243</f>
        <v>10.56842791705272</v>
      </c>
      <c r="AD139" s="19">
        <f>T109*'[1]%Distribucion'!$D$21/0.9243</f>
        <v>10.714175960809378</v>
      </c>
      <c r="AE139" s="19">
        <f>T109*'[1]%Distribucion'!$D$22/0.9243</f>
        <v>9.2016163206603174</v>
      </c>
      <c r="AF139" s="19">
        <f>T109*'[1]%Distribucion'!$D$23/0.9243</f>
        <v>8.1169797159595891</v>
      </c>
      <c r="AG139" s="20">
        <f>T109*'[1]%Distribucion'!$D$24/0.9243</f>
        <v>6.3069923818652489</v>
      </c>
    </row>
    <row r="140" spans="2:33" x14ac:dyDescent="0.3">
      <c r="B140" s="34" t="s">
        <v>30</v>
      </c>
      <c r="C140" s="18">
        <f>C110*'[1]%Distribucion'!$D$11/0.9243</f>
        <v>15.529250771487108</v>
      </c>
      <c r="D140" s="19">
        <f>C110*'[1]%Distribucion'!$D$12/0.9243</f>
        <v>17.44294859080583</v>
      </c>
      <c r="E140" s="19">
        <f>C110*'[1]%Distribucion'!$D$13/0.9243</f>
        <v>14.834065473179562</v>
      </c>
      <c r="F140" s="19">
        <f>C110*'[1]%Distribucion'!$D$14/0.9243</f>
        <v>14.52265347152135</v>
      </c>
      <c r="G140" s="19">
        <f>C110*'[1]%Distribucion'!$D$15/0.9243</f>
        <v>14.398605537250859</v>
      </c>
      <c r="H140" s="19">
        <f>C110*'[1]%Distribucion'!$D$16/0.9243</f>
        <v>14.861200958801232</v>
      </c>
      <c r="I140" s="19">
        <f>C110*'[1]%Distribucion'!$D$17/0.9243</f>
        <v>16.839507077219167</v>
      </c>
      <c r="J140" s="19">
        <f>C110*'[1]%Distribucion'!$D$18/0.9243</f>
        <v>20.028572720756376</v>
      </c>
      <c r="K140" s="19">
        <f>C110*'[1]%Distribucion'!$D$19/0.9243</f>
        <v>16.344607506119189</v>
      </c>
      <c r="L140" s="19">
        <f>C110*'[1]%Distribucion'!$D$20/0.9243</f>
        <v>16.115894127307971</v>
      </c>
      <c r="M140" s="19">
        <f>C110*'[1]%Distribucion'!$D$21/0.9243</f>
        <v>16.338146676209266</v>
      </c>
      <c r="N140" s="19">
        <f>C110*'[1]%Distribucion'!$D$22/0.9243</f>
        <v>14.031630398367323</v>
      </c>
      <c r="O140" s="19">
        <f>C110*'[1]%Distribucion'!$D$23/0.9243</f>
        <v>12.377657941427442</v>
      </c>
      <c r="P140" s="20">
        <f>C110*'[1]%Distribucion'!$D$24/0.9243</f>
        <v>9.6175914039090138</v>
      </c>
      <c r="S140" s="34" t="s">
        <v>43</v>
      </c>
      <c r="T140" s="18">
        <f>T110*'[1]%Distribucion'!$D$11/0.9243</f>
        <v>13.917350949161801</v>
      </c>
      <c r="U140" s="19">
        <f>T110*'[1]%Distribucion'!$D$12/0.9243</f>
        <v>15.632411421429115</v>
      </c>
      <c r="V140" s="19">
        <f>T110*'[1]%Distribucion'!$D$13/0.9243</f>
        <v>13.294324254982312</v>
      </c>
      <c r="W140" s="19">
        <f>T110*'[1]%Distribucion'!$D$14/0.9243</f>
        <v>13.015236089002284</v>
      </c>
      <c r="X140" s="19">
        <f>T110*'[1]%Distribucion'!$D$15/0.9243</f>
        <v>12.904064039483268</v>
      </c>
      <c r="Y140" s="19">
        <f>T110*'[1]%Distribucion'!$D$16/0.9243</f>
        <v>13.318643140814599</v>
      </c>
      <c r="Z140" s="19">
        <f>T110*'[1]%Distribucion'!$D$17/0.9243</f>
        <v>15.091605722206404</v>
      </c>
      <c r="AA140" s="19">
        <f>T110*'[1]%Distribucion'!$D$18/0.9243</f>
        <v>17.949653828591103</v>
      </c>
      <c r="AB140" s="19">
        <f>T110*'[1]%Distribucion'!$D$19/0.9243</f>
        <v>14.648075566312828</v>
      </c>
      <c r="AC140" s="19">
        <f>T110*'[1]%Distribucion'!$D$20/0.9243</f>
        <v>14.443102100012144</v>
      </c>
      <c r="AD140" s="19">
        <f>T110*'[1]%Distribucion'!$D$21/0.9243</f>
        <v>14.64228535540038</v>
      </c>
      <c r="AE140" s="19">
        <f>T110*'[1]%Distribucion'!$D$22/0.9243</f>
        <v>12.57518005965618</v>
      </c>
      <c r="AF140" s="19">
        <f>T110*'[1]%Distribucion'!$D$23/0.9243</f>
        <v>11.092886066069303</v>
      </c>
      <c r="AG140" s="20">
        <f>T110*'[1]%Distribucion'!$D$24/0.9243</f>
        <v>8.6193079642711989</v>
      </c>
    </row>
    <row r="141" spans="2:33" x14ac:dyDescent="0.3">
      <c r="B141" s="34" t="s">
        <v>31</v>
      </c>
      <c r="C141" s="18">
        <f>C111*'[1]%Distribucion'!$D$11/0.9243</f>
        <v>9.9642868482708931</v>
      </c>
      <c r="D141" s="19">
        <f>C111*'[1]%Distribucion'!$D$12/0.9243</f>
        <v>11.192204041005889</v>
      </c>
      <c r="E141" s="19">
        <f>C111*'[1]%Distribucion'!$D$13/0.9243</f>
        <v>9.5182237492219866</v>
      </c>
      <c r="F141" s="19">
        <f>C111*'[1]%Distribucion'!$D$14/0.9243</f>
        <v>9.318407379573685</v>
      </c>
      <c r="G141" s="19">
        <f>C111*'[1]%Distribucion'!$D$15/0.9243</f>
        <v>9.2388124771411686</v>
      </c>
      <c r="H141" s="19">
        <f>C111*'[1]%Distribucion'!$D$16/0.9243</f>
        <v>9.5356351341290999</v>
      </c>
      <c r="I141" s="19">
        <f>C111*'[1]%Distribucion'!$D$17/0.9243</f>
        <v>10.805008005214367</v>
      </c>
      <c r="J141" s="19">
        <f>C111*'[1]%Distribucion'!$D$18/0.9243</f>
        <v>12.851260288583694</v>
      </c>
      <c r="K141" s="19">
        <f>C111*'[1]%Distribucion'!$D$19/0.9243</f>
        <v>10.487457509051298</v>
      </c>
      <c r="L141" s="19">
        <f>C111*'[1]%Distribucion'!$D$20/0.9243</f>
        <v>10.340704407691344</v>
      </c>
      <c r="M141" s="19">
        <f>C111*'[1]%Distribucion'!$D$21/0.9243</f>
        <v>10.483311941216272</v>
      </c>
      <c r="N141" s="19">
        <f>C111*'[1]%Distribucion'!$D$22/0.9243</f>
        <v>9.0033442241116344</v>
      </c>
      <c r="O141" s="19">
        <f>C111*'[1]%Distribucion'!$D$23/0.9243</f>
        <v>7.9420788583447228</v>
      </c>
      <c r="P141" s="20">
        <f>C111*'[1]%Distribucion'!$D$24/0.9243</f>
        <v>6.17109227922119</v>
      </c>
      <c r="S141" s="34" t="s">
        <v>42</v>
      </c>
      <c r="T141" s="18">
        <f>T111*'[1]%Distribucion'!$D$11/0.9243</f>
        <v>33.880777507515397</v>
      </c>
      <c r="U141" s="19">
        <f>T111*'[1]%Distribucion'!$D$12/0.9243</f>
        <v>38.055967346808984</v>
      </c>
      <c r="V141" s="19">
        <f>T111*'[1]%Distribucion'!$D$13/0.9243</f>
        <v>32.364064385611314</v>
      </c>
      <c r="W141" s="19">
        <f>T111*'[1]%Distribucion'!$D$14/0.9243</f>
        <v>31.684644567063202</v>
      </c>
      <c r="X141" s="19">
        <f>T111*'[1]%Distribucion'!$D$15/0.9243</f>
        <v>31.414004307392585</v>
      </c>
      <c r="Y141" s="19">
        <f>T111*'[1]%Distribucion'!$D$16/0.9243</f>
        <v>32.423266942414259</v>
      </c>
      <c r="Z141" s="19">
        <f>T111*'[1]%Distribucion'!$D$17/0.9243</f>
        <v>36.739415250286299</v>
      </c>
      <c r="AA141" s="19">
        <f>T111*'[1]%Distribucion'!$D$18/0.9243</f>
        <v>43.697125259318419</v>
      </c>
      <c r="AB141" s="19">
        <f>T111*'[1]%Distribucion'!$D$19/0.9243</f>
        <v>35.659673380975391</v>
      </c>
      <c r="AC141" s="19">
        <f>T111*'[1]%Distribucion'!$D$20/0.9243</f>
        <v>35.160680402207696</v>
      </c>
      <c r="AD141" s="19">
        <f>T111*'[1]%Distribucion'!$D$21/0.9243</f>
        <v>35.645577534117542</v>
      </c>
      <c r="AE141" s="19">
        <f>T111*'[1]%Distribucion'!$D$22/0.9243</f>
        <v>30.613360205867007</v>
      </c>
      <c r="AF141" s="19">
        <f>T111*'[1]%Distribucion'!$D$23/0.9243</f>
        <v>27.00482341025878</v>
      </c>
      <c r="AG141" s="20">
        <f>T111*'[1]%Distribucion'!$D$24/0.9243</f>
        <v>20.983077632587545</v>
      </c>
    </row>
    <row r="142" spans="2:33" x14ac:dyDescent="0.3">
      <c r="B142" s="34" t="s">
        <v>32</v>
      </c>
      <c r="C142" s="18">
        <f>C112*'[1]%Distribucion'!$D$11/0.9243</f>
        <v>1.5445789061127047</v>
      </c>
      <c r="D142" s="19">
        <f>C112*'[1]%Distribucion'!$D$12/0.9243</f>
        <v>1.7349201742066398</v>
      </c>
      <c r="E142" s="19">
        <f>C112*'[1]%Distribucion'!$D$13/0.9243</f>
        <v>1.4754340025107211</v>
      </c>
      <c r="F142" s="19">
        <f>C112*'[1]%Distribucion'!$D$14/0.9243</f>
        <v>1.4444601702280482</v>
      </c>
      <c r="G142" s="19">
        <f>C112*'[1]%Distribucion'!$D$15/0.9243</f>
        <v>1.4321220461652409</v>
      </c>
      <c r="H142" s="19">
        <f>C112*'[1]%Distribucion'!$D$16/0.9243</f>
        <v>1.4781329671494601</v>
      </c>
      <c r="I142" s="19">
        <f>C112*'[1]%Distribucion'!$D$17/0.9243</f>
        <v>1.6749003415261079</v>
      </c>
      <c r="J142" s="19">
        <f>C112*'[1]%Distribucion'!$D$18/0.9243</f>
        <v>1.9920929476407823</v>
      </c>
      <c r="K142" s="19">
        <f>C112*'[1]%Distribucion'!$D$19/0.9243</f>
        <v>1.6256763674005323</v>
      </c>
      <c r="L142" s="19">
        <f>C112*'[1]%Distribucion'!$D$20/0.9243</f>
        <v>1.6029279511597314</v>
      </c>
      <c r="M142" s="19">
        <f>C112*'[1]%Distribucion'!$D$21/0.9243</f>
        <v>1.6250337567722613</v>
      </c>
      <c r="N142" s="19">
        <f>C112*'[1]%Distribucion'!$D$22/0.9243</f>
        <v>1.3956217624794356</v>
      </c>
      <c r="O142" s="19">
        <f>C112*'[1]%Distribucion'!$D$23/0.9243</f>
        <v>1.2311134416420033</v>
      </c>
      <c r="P142" s="20">
        <f>C112*'[1]%Distribucion'!$D$24/0.9243</f>
        <v>0.95659018124453821</v>
      </c>
      <c r="S142" s="34" t="s">
        <v>41</v>
      </c>
      <c r="T142" s="18">
        <f>T112*'[1]%Distribucion'!$D$11/0.9243</f>
        <v>30.880081042696478</v>
      </c>
      <c r="U142" s="19">
        <f>T112*'[1]%Distribucion'!$D$12/0.9243</f>
        <v>34.68548959854882</v>
      </c>
      <c r="V142" s="19">
        <f>T112*'[1]%Distribucion'!$D$13/0.9243</f>
        <v>29.497697651036408</v>
      </c>
      <c r="W142" s="19">
        <f>T112*'[1]%Distribucion'!$D$14/0.9243</f>
        <v>28.878451559233291</v>
      </c>
      <c r="X142" s="19">
        <f>T112*'[1]%Distribucion'!$D$15/0.9243</f>
        <v>28.631780916855288</v>
      </c>
      <c r="Y142" s="19">
        <f>T112*'[1]%Distribucion'!$D$16/0.9243</f>
        <v>29.551656854056596</v>
      </c>
      <c r="Z142" s="19">
        <f>T112*'[1]%Distribucion'!$D$17/0.9243</f>
        <v>33.485539702814151</v>
      </c>
      <c r="AA142" s="19">
        <f>T112*'[1]%Distribucion'!$D$18/0.9243</f>
        <v>39.827030800615361</v>
      </c>
      <c r="AB142" s="19">
        <f>T112*'[1]%Distribucion'!$D$19/0.9243</f>
        <v>32.501426619160235</v>
      </c>
      <c r="AC142" s="19">
        <f>T112*'[1]%Distribucion'!$D$20/0.9243</f>
        <v>32.046627622275793</v>
      </c>
      <c r="AD142" s="19">
        <f>T112*'[1]%Distribucion'!$D$21/0.9243</f>
        <v>32.488579189869718</v>
      </c>
      <c r="AE142" s="19">
        <f>T112*'[1]%Distribucion'!$D$22/0.9243</f>
        <v>27.902046933153688</v>
      </c>
      <c r="AF142" s="19">
        <f>T112*'[1]%Distribucion'!$D$23/0.9243</f>
        <v>24.613105034780293</v>
      </c>
      <c r="AG142" s="20">
        <f>T112*'[1]%Distribucion'!$D$24/0.9243</f>
        <v>19.124683241869686</v>
      </c>
    </row>
    <row r="143" spans="2:33" x14ac:dyDescent="0.3">
      <c r="B143" s="34" t="s">
        <v>33</v>
      </c>
      <c r="C143" s="18">
        <f>C113*'[1]%Distribucion'!$D$11/0.9243</f>
        <v>0</v>
      </c>
      <c r="D143" s="19">
        <f>C113*'[1]%Distribucion'!$D$12/0.9243</f>
        <v>0</v>
      </c>
      <c r="E143" s="19">
        <f>C113*'[1]%Distribucion'!$D$13/0.9243</f>
        <v>0</v>
      </c>
      <c r="F143" s="19">
        <f>C113*'[1]%Distribucion'!$D$14/0.9243</f>
        <v>0</v>
      </c>
      <c r="G143" s="19">
        <f>C113*'[1]%Distribucion'!$D$15/0.9243</f>
        <v>0</v>
      </c>
      <c r="H143" s="19">
        <f>C113*'[1]%Distribucion'!$D$16/0.9243</f>
        <v>0</v>
      </c>
      <c r="I143" s="19">
        <f>C113*'[1]%Distribucion'!$D$17/0.9243</f>
        <v>0</v>
      </c>
      <c r="J143" s="19">
        <f>C113*'[1]%Distribucion'!$D$18/0.9243</f>
        <v>0</v>
      </c>
      <c r="K143" s="19">
        <f>C113*'[1]%Distribucion'!$D$19/0.9243</f>
        <v>0</v>
      </c>
      <c r="L143" s="19">
        <f>C113*'[1]%Distribucion'!$D$20/0.9243</f>
        <v>0</v>
      </c>
      <c r="M143" s="19">
        <f>C113*'[1]%Distribucion'!$D$21/0.9243</f>
        <v>0</v>
      </c>
      <c r="N143" s="19">
        <f>C113*'[1]%Distribucion'!$D$22/0.9243</f>
        <v>0</v>
      </c>
      <c r="O143" s="19">
        <f>C113*'[1]%Distribucion'!$D$23/0.9243</f>
        <v>0</v>
      </c>
      <c r="P143" s="20">
        <f>C113*'[1]%Distribucion'!$D$24/0.9243</f>
        <v>0</v>
      </c>
      <c r="S143" s="34" t="s">
        <v>40</v>
      </c>
      <c r="T143" s="18">
        <f>T113*'[1]%Distribucion'!$D$11/0.9243</f>
        <v>28.357674414371935</v>
      </c>
      <c r="U143" s="19">
        <f>T113*'[1]%Distribucion'!$D$12/0.9243</f>
        <v>31.852242213313922</v>
      </c>
      <c r="V143" s="19">
        <f>T113*'[1]%Distribucion'!$D$13/0.9243</f>
        <v>27.088209542102661</v>
      </c>
      <c r="W143" s="19">
        <f>T113*'[1]%Distribucion'!$D$14/0.9243</f>
        <v>26.519545909729253</v>
      </c>
      <c r="X143" s="19">
        <f>T113*'[1]%Distribucion'!$D$15/0.9243</f>
        <v>26.293024296833618</v>
      </c>
      <c r="Y143" s="19">
        <f>T113*'[1]%Distribucion'!$D$16/0.9243</f>
        <v>27.13776114492358</v>
      </c>
      <c r="Z143" s="19">
        <f>T113*'[1]%Distribucion'!$D$17/0.9243</f>
        <v>30.750308950582045</v>
      </c>
      <c r="AA143" s="19">
        <f>T113*'[1]%Distribucion'!$D$18/0.9243</f>
        <v>36.57380208210725</v>
      </c>
      <c r="AB143" s="19">
        <f>T113*'[1]%Distribucion'!$D$19/0.9243</f>
        <v>29.846582099133848</v>
      </c>
      <c r="AC143" s="19">
        <f>T113*'[1]%Distribucion'!$D$20/0.9243</f>
        <v>29.428932875357528</v>
      </c>
      <c r="AD143" s="19">
        <f>T113*'[1]%Distribucion'!$D$21/0.9243</f>
        <v>29.834784098462201</v>
      </c>
      <c r="AE143" s="19">
        <f>T113*'[1]%Distribucion'!$D$22/0.9243</f>
        <v>25.622897858684041</v>
      </c>
      <c r="AF143" s="19">
        <f>T113*'[1]%Distribucion'!$D$23/0.9243</f>
        <v>22.602609686742284</v>
      </c>
      <c r="AG143" s="20">
        <f>T113*'[1]%Distribucion'!$D$24/0.9243</f>
        <v>17.562503799814468</v>
      </c>
    </row>
    <row r="144" spans="2:33" x14ac:dyDescent="0.3">
      <c r="B144" s="34" t="s">
        <v>34</v>
      </c>
      <c r="C144" s="18">
        <f>C114*'[1]%Distribucion'!$D$11/0.9243</f>
        <v>0</v>
      </c>
      <c r="D144" s="19">
        <f>C114*'[1]%Distribucion'!$D$12/0.9243</f>
        <v>0</v>
      </c>
      <c r="E144" s="19">
        <f>C114*'[1]%Distribucion'!$D$13/0.9243</f>
        <v>0</v>
      </c>
      <c r="F144" s="19">
        <f>C114*'[1]%Distribucion'!$D$14/0.9243</f>
        <v>0</v>
      </c>
      <c r="G144" s="19">
        <f>C114*'[1]%Distribucion'!$D$15/0.9243</f>
        <v>0</v>
      </c>
      <c r="H144" s="19">
        <f>C114*'[1]%Distribucion'!$D$16/0.9243</f>
        <v>0</v>
      </c>
      <c r="I144" s="19">
        <f>C114*'[1]%Distribucion'!$D$17/0.9243</f>
        <v>0</v>
      </c>
      <c r="J144" s="19">
        <f>C114*'[1]%Distribucion'!$D$18/0.9243</f>
        <v>0</v>
      </c>
      <c r="K144" s="19">
        <f>C114*'[1]%Distribucion'!$D$19/0.9243</f>
        <v>0</v>
      </c>
      <c r="L144" s="19">
        <f>C114*'[1]%Distribucion'!$D$20/0.9243</f>
        <v>0</v>
      </c>
      <c r="M144" s="19">
        <f>C114*'[1]%Distribucion'!$D$21/0.9243</f>
        <v>0</v>
      </c>
      <c r="N144" s="19">
        <f>C114*'[1]%Distribucion'!$D$22/0.9243</f>
        <v>0</v>
      </c>
      <c r="O144" s="19">
        <f>C114*'[1]%Distribucion'!$D$23/0.9243</f>
        <v>0</v>
      </c>
      <c r="P144" s="20">
        <f>C114*'[1]%Distribucion'!$D$24/0.9243</f>
        <v>0</v>
      </c>
      <c r="S144" s="34" t="s">
        <v>39</v>
      </c>
      <c r="T144" s="18">
        <f>T114*'[1]%Distribucion'!$D$11/0.9243</f>
        <v>35.214978872021263</v>
      </c>
      <c r="U144" s="19">
        <f>T114*'[1]%Distribucion'!$D$12/0.9243</f>
        <v>39.554584772292806</v>
      </c>
      <c r="V144" s="19">
        <f>T114*'[1]%Distribucion'!$D$13/0.9243</f>
        <v>33.638538646264273</v>
      </c>
      <c r="W144" s="19">
        <f>T114*'[1]%Distribucion'!$D$14/0.9243</f>
        <v>32.932363749596185</v>
      </c>
      <c r="X144" s="19">
        <f>T114*'[1]%Distribucion'!$D$15/0.9243</f>
        <v>32.651065865446235</v>
      </c>
      <c r="Y144" s="19">
        <f>T114*'[1]%Distribucion'!$D$16/0.9243</f>
        <v>33.700072558422072</v>
      </c>
      <c r="Z144" s="19">
        <f>T114*'[1]%Distribucion'!$D$17/0.9243</f>
        <v>38.186187773355051</v>
      </c>
      <c r="AA144" s="19">
        <f>T114*'[1]%Distribucion'!$D$18/0.9243</f>
        <v>45.417887545043229</v>
      </c>
      <c r="AB144" s="19">
        <f>T114*'[1]%Distribucion'!$D$19/0.9243</f>
        <v>37.0639264230485</v>
      </c>
      <c r="AC144" s="19">
        <f>T114*'[1]%Distribucion'!$D$20/0.9243</f>
        <v>36.54528344914705</v>
      </c>
      <c r="AD144" s="19">
        <f>T114*'[1]%Distribucion'!$D$21/0.9243</f>
        <v>37.049275491582357</v>
      </c>
      <c r="AE144" s="19">
        <f>T114*'[1]%Distribucion'!$D$22/0.9243</f>
        <v>31.818892958169318</v>
      </c>
      <c r="AF144" s="19">
        <f>T114*'[1]%Distribucion'!$D$23/0.9243</f>
        <v>28.068254502836716</v>
      </c>
      <c r="AG144" s="20">
        <f>T114*'[1]%Distribucion'!$D$24/0.9243</f>
        <v>21.809376580500437</v>
      </c>
    </row>
    <row r="145" spans="2:33" x14ac:dyDescent="0.3">
      <c r="B145" s="34" t="s">
        <v>35</v>
      </c>
      <c r="C145" s="18">
        <f>C115*'[1]%Distribucion'!$D$11/0.9243</f>
        <v>0</v>
      </c>
      <c r="D145" s="19">
        <f>C115*'[1]%Distribucion'!$D$12/0.9243</f>
        <v>0</v>
      </c>
      <c r="E145" s="19">
        <f>C115*'[1]%Distribucion'!$D$13/0.9243</f>
        <v>0</v>
      </c>
      <c r="F145" s="19">
        <f>C115*'[1]%Distribucion'!$D$14/0.9243</f>
        <v>0</v>
      </c>
      <c r="G145" s="19">
        <f>C115*'[1]%Distribucion'!$D$15/0.9243</f>
        <v>0</v>
      </c>
      <c r="H145" s="19">
        <f>C115*'[1]%Distribucion'!$D$16/0.9243</f>
        <v>0</v>
      </c>
      <c r="I145" s="19">
        <f>C115*'[1]%Distribucion'!$D$17/0.9243</f>
        <v>0</v>
      </c>
      <c r="J145" s="19">
        <f>C115*'[1]%Distribucion'!$D$18/0.9243</f>
        <v>0</v>
      </c>
      <c r="K145" s="19">
        <f>C115*'[1]%Distribucion'!$D$19/0.9243</f>
        <v>0</v>
      </c>
      <c r="L145" s="19">
        <f>C115*'[1]%Distribucion'!$D$20/0.9243</f>
        <v>0</v>
      </c>
      <c r="M145" s="19">
        <f>C115*'[1]%Distribucion'!$D$21/0.9243</f>
        <v>0</v>
      </c>
      <c r="N145" s="19">
        <f>C115*'[1]%Distribucion'!$D$22/0.9243</f>
        <v>0</v>
      </c>
      <c r="O145" s="19">
        <f>C115*'[1]%Distribucion'!$D$23/0.9243</f>
        <v>0</v>
      </c>
      <c r="P145" s="20">
        <f>C115*'[1]%Distribucion'!$D$24/0.9243</f>
        <v>0</v>
      </c>
      <c r="S145" s="34" t="s">
        <v>38</v>
      </c>
      <c r="T145" s="18">
        <f>T115*'[1]%Distribucion'!$D$11/0.9243</f>
        <v>0</v>
      </c>
      <c r="U145" s="19">
        <f>T115*'[1]%Distribucion'!$D$12/0.9243</f>
        <v>0</v>
      </c>
      <c r="V145" s="19">
        <f>T115*'[1]%Distribucion'!$D$13/0.9243</f>
        <v>0</v>
      </c>
      <c r="W145" s="19">
        <f>T115*'[1]%Distribucion'!$D$14/0.9243</f>
        <v>0</v>
      </c>
      <c r="X145" s="19">
        <f>T115*'[1]%Distribucion'!$D$15/0.9243</f>
        <v>0</v>
      </c>
      <c r="Y145" s="19">
        <f>T115*'[1]%Distribucion'!$D$16/0.9243</f>
        <v>0</v>
      </c>
      <c r="Z145" s="19">
        <f>T115*'[1]%Distribucion'!$D$17/0.9243</f>
        <v>0</v>
      </c>
      <c r="AA145" s="19">
        <f>T115*'[1]%Distribucion'!$D$18/0.9243</f>
        <v>0</v>
      </c>
      <c r="AB145" s="19">
        <f>T115*'[1]%Distribucion'!$D$19/0.9243</f>
        <v>0</v>
      </c>
      <c r="AC145" s="19">
        <f>T115*'[1]%Distribucion'!$D$20/0.9243</f>
        <v>0</v>
      </c>
      <c r="AD145" s="19">
        <f>T115*'[1]%Distribucion'!$D$21/0.9243</f>
        <v>0</v>
      </c>
      <c r="AE145" s="19">
        <f>T115*'[1]%Distribucion'!$D$22/0.9243</f>
        <v>0</v>
      </c>
      <c r="AF145" s="19">
        <f>T115*'[1]%Distribucion'!$D$23/0.9243</f>
        <v>0</v>
      </c>
      <c r="AG145" s="20">
        <f>T115*'[1]%Distribucion'!$D$24/0.9243</f>
        <v>0</v>
      </c>
    </row>
    <row r="146" spans="2:33" ht="16.5" thickBot="1" x14ac:dyDescent="0.35">
      <c r="B146" s="34" t="s">
        <v>36</v>
      </c>
      <c r="C146" s="18">
        <f>C116*'[1]%Distribucion'!$D$11/0.9243</f>
        <v>0</v>
      </c>
      <c r="D146" s="19">
        <f>C116*'[1]%Distribucion'!$D$12/0.9243</f>
        <v>0</v>
      </c>
      <c r="E146" s="19">
        <f>C116*'[1]%Distribucion'!$D$13/0.9243</f>
        <v>0</v>
      </c>
      <c r="F146" s="19">
        <f>C116*'[1]%Distribucion'!$D$14/0.9243</f>
        <v>0</v>
      </c>
      <c r="G146" s="19">
        <f>C116*'[1]%Distribucion'!$D$15/0.9243</f>
        <v>0</v>
      </c>
      <c r="H146" s="19">
        <f>C116*'[1]%Distribucion'!$D$16/0.9243</f>
        <v>0</v>
      </c>
      <c r="I146" s="19">
        <f>C116*'[1]%Distribucion'!$D$17/0.9243</f>
        <v>0</v>
      </c>
      <c r="J146" s="19">
        <f>C116*'[1]%Distribucion'!$D$18/0.9243</f>
        <v>0</v>
      </c>
      <c r="K146" s="19">
        <f>C116*'[1]%Distribucion'!$D$19/0.9243</f>
        <v>0</v>
      </c>
      <c r="L146" s="19">
        <f>C116*'[1]%Distribucion'!$D$20/0.9243</f>
        <v>0</v>
      </c>
      <c r="M146" s="19">
        <f>C116*'[1]%Distribucion'!$D$21/0.9243</f>
        <v>0</v>
      </c>
      <c r="N146" s="19">
        <f>C116*'[1]%Distribucion'!$D$22/0.9243</f>
        <v>0</v>
      </c>
      <c r="O146" s="19">
        <f>C116*'[1]%Distribucion'!$D$23/0.9243</f>
        <v>0</v>
      </c>
      <c r="P146" s="20">
        <f>C116*'[1]%Distribucion'!$D$24/0.9243</f>
        <v>0</v>
      </c>
      <c r="S146" s="34" t="s">
        <v>37</v>
      </c>
      <c r="T146" s="21">
        <f>T116*'[1]%Distribucion'!$D$11/0.9243</f>
        <v>0</v>
      </c>
      <c r="U146" s="22">
        <f>T116*'[1]%Distribucion'!$D$12/0.9243</f>
        <v>0</v>
      </c>
      <c r="V146" s="22">
        <f>T116*'[1]%Distribucion'!$D$13/0.9243</f>
        <v>0</v>
      </c>
      <c r="W146" s="22">
        <f>T116*'[1]%Distribucion'!$D$14/0.9243</f>
        <v>0</v>
      </c>
      <c r="X146" s="22">
        <f>T116*'[1]%Distribucion'!$D$15/0.9243</f>
        <v>0</v>
      </c>
      <c r="Y146" s="22">
        <f>T116*'[1]%Distribucion'!$D$16/0.9243</f>
        <v>0</v>
      </c>
      <c r="Z146" s="22">
        <f>T116*'[1]%Distribucion'!$D$17/0.9243</f>
        <v>0</v>
      </c>
      <c r="AA146" s="22">
        <f>T116*'[1]%Distribucion'!$D$18/0.9243</f>
        <v>0</v>
      </c>
      <c r="AB146" s="22">
        <f>T116*'[1]%Distribucion'!$D$19/0.9243</f>
        <v>0</v>
      </c>
      <c r="AC146" s="22">
        <f>T116*'[1]%Distribucion'!$D$20/0.9243</f>
        <v>0</v>
      </c>
      <c r="AD146" s="22">
        <f>T116*'[1]%Distribucion'!$D$21/0.9243</f>
        <v>0</v>
      </c>
      <c r="AE146" s="22">
        <f>T116*'[1]%Distribucion'!$D$22/0.9243</f>
        <v>0</v>
      </c>
      <c r="AF146" s="22">
        <f>T116*'[1]%Distribucion'!$D$23/0.9243</f>
        <v>0</v>
      </c>
      <c r="AG146" s="23">
        <f>T116*'[1]%Distribucion'!$D$24/0.9243</f>
        <v>0</v>
      </c>
    </row>
    <row r="147" spans="2:33" ht="16.5" thickBot="1" x14ac:dyDescent="0.35"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2:33" ht="24" customHeight="1" thickBot="1" x14ac:dyDescent="0.3">
      <c r="B148" s="35" t="s">
        <v>17</v>
      </c>
      <c r="C148" s="40" t="s">
        <v>15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2"/>
      <c r="S148" s="35" t="s">
        <v>25</v>
      </c>
      <c r="T148" s="40" t="s">
        <v>15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2"/>
    </row>
    <row r="149" spans="2:33" ht="16.5" thickBot="1" x14ac:dyDescent="0.3">
      <c r="B149" s="36"/>
      <c r="C149" s="12">
        <v>0.29166666666666669</v>
      </c>
      <c r="D149" s="13">
        <v>0.33333333333333331</v>
      </c>
      <c r="E149" s="13">
        <v>0.375</v>
      </c>
      <c r="F149" s="13">
        <v>0.41666666666666702</v>
      </c>
      <c r="G149" s="13">
        <v>0.45833333333333398</v>
      </c>
      <c r="H149" s="13">
        <v>0.5</v>
      </c>
      <c r="I149" s="13">
        <v>0.54166666666666696</v>
      </c>
      <c r="J149" s="13">
        <v>0.58333333333333304</v>
      </c>
      <c r="K149" s="13">
        <v>0.625</v>
      </c>
      <c r="L149" s="13">
        <v>0.66666666666666696</v>
      </c>
      <c r="M149" s="13">
        <v>0.70833333333333304</v>
      </c>
      <c r="N149" s="13">
        <v>0.75</v>
      </c>
      <c r="O149" s="13">
        <v>0.79166666666666696</v>
      </c>
      <c r="P149" s="14">
        <v>0.83333333333333304</v>
      </c>
      <c r="S149" s="36"/>
      <c r="T149" s="12">
        <v>0.29166666666666669</v>
      </c>
      <c r="U149" s="13">
        <v>0.33333333333333331</v>
      </c>
      <c r="V149" s="13">
        <v>0.375</v>
      </c>
      <c r="W149" s="13">
        <v>0.41666666666666702</v>
      </c>
      <c r="X149" s="13">
        <v>0.45833333333333398</v>
      </c>
      <c r="Y149" s="13">
        <v>0.5</v>
      </c>
      <c r="Z149" s="13">
        <v>0.54166666666666696</v>
      </c>
      <c r="AA149" s="13">
        <v>0.58333333333333304</v>
      </c>
      <c r="AB149" s="13">
        <v>0.625</v>
      </c>
      <c r="AC149" s="13">
        <v>0.66666666666666696</v>
      </c>
      <c r="AD149" s="13">
        <v>0.70833333333333304</v>
      </c>
      <c r="AE149" s="13">
        <v>0.75</v>
      </c>
      <c r="AF149" s="13">
        <v>0.79166666666666696</v>
      </c>
      <c r="AG149" s="14">
        <v>0.83333333333333304</v>
      </c>
    </row>
    <row r="150" spans="2:33" x14ac:dyDescent="0.3">
      <c r="B150" s="33" t="s">
        <v>37</v>
      </c>
      <c r="C150" s="15">
        <f>D92*'[1]%Distribucion'!$D$11/0.9243</f>
        <v>0</v>
      </c>
      <c r="D150" s="16">
        <f>D92*'[1]%Distribucion'!$D$12/0.9243</f>
        <v>0</v>
      </c>
      <c r="E150" s="16">
        <f>D92*'[1]%Distribucion'!$D$13/0.9243</f>
        <v>0</v>
      </c>
      <c r="F150" s="16">
        <f>D92*'[1]%Distribucion'!$D$14/0.9243</f>
        <v>0</v>
      </c>
      <c r="G150" s="16">
        <f>D92*'[1]%Distribucion'!$D$15/0.9243</f>
        <v>0</v>
      </c>
      <c r="H150" s="16">
        <f>D92*'[1]%Distribucion'!$D$16/0.9243</f>
        <v>0</v>
      </c>
      <c r="I150" s="16">
        <f>D92*'[1]%Distribucion'!$D$17/0.9243</f>
        <v>0</v>
      </c>
      <c r="J150" s="16">
        <f>D92*'[1]%Distribucion'!$D$18/0.9243</f>
        <v>0</v>
      </c>
      <c r="K150" s="16">
        <f>D92*'[1]%Distribucion'!$D$19/0.9243</f>
        <v>0</v>
      </c>
      <c r="L150" s="16">
        <f>D92*'[1]%Distribucion'!$D$20/0.9243</f>
        <v>0</v>
      </c>
      <c r="M150" s="16">
        <f>D92*'[1]%Distribucion'!$D$21/0.9243</f>
        <v>0</v>
      </c>
      <c r="N150" s="16">
        <f>D92*'[1]%Distribucion'!$D$22/0.9243</f>
        <v>0</v>
      </c>
      <c r="O150" s="16">
        <f>D92*'[1]%Distribucion'!$D$23/0.9243</f>
        <v>0</v>
      </c>
      <c r="P150" s="17">
        <f>D92*'[1]%Distribucion'!$D$24/0.9243</f>
        <v>0</v>
      </c>
      <c r="S150" s="33" t="s">
        <v>36</v>
      </c>
      <c r="T150" s="15">
        <f>U92*'[1]%Distribucion'!$D$11/0.9243</f>
        <v>0</v>
      </c>
      <c r="U150" s="16">
        <f>U92*'[1]%Distribucion'!$D$12/0.9243</f>
        <v>0</v>
      </c>
      <c r="V150" s="16">
        <f>U92*'[1]%Distribucion'!$D$13/0.9243</f>
        <v>0</v>
      </c>
      <c r="W150" s="16">
        <f>U92*'[1]%Distribucion'!$D$14/0.9243</f>
        <v>0</v>
      </c>
      <c r="X150" s="16">
        <f>U92*'[1]%Distribucion'!$D$15/0.9243</f>
        <v>0</v>
      </c>
      <c r="Y150" s="16">
        <f>U92*'[1]%Distribucion'!$D$16/0.9243</f>
        <v>0</v>
      </c>
      <c r="Z150" s="16">
        <f>U92*'[1]%Distribucion'!$D$17/0.9243</f>
        <v>0</v>
      </c>
      <c r="AA150" s="16">
        <f>U92*'[1]%Distribucion'!$D$18/0.9243</f>
        <v>0</v>
      </c>
      <c r="AB150" s="16">
        <f>U92*'[1]%Distribucion'!$D$19/0.9243</f>
        <v>0</v>
      </c>
      <c r="AC150" s="16">
        <f>U92*'[1]%Distribucion'!$D$20/0.9243</f>
        <v>0</v>
      </c>
      <c r="AD150" s="16">
        <f>U92*'[1]%Distribucion'!$D$21/0.9243</f>
        <v>0</v>
      </c>
      <c r="AE150" s="16">
        <f>U92*'[1]%Distribucion'!$D$22/0.9243</f>
        <v>0</v>
      </c>
      <c r="AF150" s="16">
        <f>U92*'[1]%Distribucion'!$D$23/0.9243</f>
        <v>0</v>
      </c>
      <c r="AG150" s="17">
        <f>U92*'[1]%Distribucion'!$D$24/0.9243</f>
        <v>0</v>
      </c>
    </row>
    <row r="151" spans="2:33" ht="16.5" thickBot="1" x14ac:dyDescent="0.35">
      <c r="B151" s="34" t="s">
        <v>38</v>
      </c>
      <c r="C151" s="18">
        <f>D93*'[1]%Distribucion'!$D$11/0.9243</f>
        <v>11.127862076178348</v>
      </c>
      <c r="D151" s="19">
        <f>D93*'[1]%Distribucion'!$D$12/0.9243</f>
        <v>12.499168760719879</v>
      </c>
      <c r="E151" s="19">
        <f>D93*'[1]%Distribucion'!$D$13/0.9243</f>
        <v>10.629710154312482</v>
      </c>
      <c r="F151" s="19">
        <f>D93*'[1]%Distribucion'!$D$14/0.9243</f>
        <v>10.406560315707143</v>
      </c>
      <c r="G151" s="19">
        <f>D93*'[1]%Distribucion'!$D$15/0.9243</f>
        <v>10.317670753441114</v>
      </c>
      <c r="H151" s="19">
        <f>D93*'[1]%Distribucion'!$D$16/0.9243</f>
        <v>10.649154746058176</v>
      </c>
      <c r="I151" s="19">
        <f>D93*'[1]%Distribucion'!$D$17/0.9243</f>
        <v>12.066758077613265</v>
      </c>
      <c r="J151" s="19">
        <f>D93*'[1]%Distribucion'!$D$18/0.9243</f>
        <v>14.351960574202396</v>
      </c>
      <c r="K151" s="19">
        <f>D93*'[1]%Distribucion'!$D$19/0.9243</f>
        <v>11.712125761489425</v>
      </c>
      <c r="L151" s="19">
        <f>D93*'[1]%Distribucion'!$D$20/0.9243</f>
        <v>11.548235631061438</v>
      </c>
      <c r="M151" s="19">
        <f>D93*'[1]%Distribucion'!$D$21/0.9243</f>
        <v>11.70749609678807</v>
      </c>
      <c r="N151" s="19">
        <f>D93*'[1]%Distribucion'!$D$22/0.9243</f>
        <v>10.054705798404116</v>
      </c>
      <c r="O151" s="19">
        <f>D93*'[1]%Distribucion'!$D$23/0.9243</f>
        <v>8.8695116348570799</v>
      </c>
      <c r="P151" s="20">
        <f>D93*'[1]%Distribucion'!$D$24/0.9243</f>
        <v>6.8917188744379629</v>
      </c>
      <c r="S151" s="34" t="s">
        <v>35</v>
      </c>
      <c r="T151" s="18">
        <f>U93*'[1]%Distribucion'!$D$11/0.9243</f>
        <v>0</v>
      </c>
      <c r="U151" s="19">
        <f>U93*'[1]%Distribucion'!$D$12/0.9243</f>
        <v>0</v>
      </c>
      <c r="V151" s="19">
        <f>U93*'[1]%Distribucion'!$D$13/0.9243</f>
        <v>0</v>
      </c>
      <c r="W151" s="19">
        <f>U93*'[1]%Distribucion'!$D$14/0.9243</f>
        <v>0</v>
      </c>
      <c r="X151" s="19">
        <f>U93*'[1]%Distribucion'!$D$15/0.9243</f>
        <v>0</v>
      </c>
      <c r="Y151" s="19">
        <f>U93*'[1]%Distribucion'!$D$16/0.9243</f>
        <v>0</v>
      </c>
      <c r="Z151" s="19">
        <f>U93*'[1]%Distribucion'!$D$17/0.9243</f>
        <v>0</v>
      </c>
      <c r="AA151" s="19">
        <f>U93*'[1]%Distribucion'!$D$18/0.9243</f>
        <v>0</v>
      </c>
      <c r="AB151" s="19">
        <f>U93*'[1]%Distribucion'!$D$19/0.9243</f>
        <v>0</v>
      </c>
      <c r="AC151" s="19">
        <f>U93*'[1]%Distribucion'!$D$20/0.9243</f>
        <v>0</v>
      </c>
      <c r="AD151" s="19">
        <f>U93*'[1]%Distribucion'!$D$21/0.9243</f>
        <v>0</v>
      </c>
      <c r="AE151" s="19">
        <f>U93*'[1]%Distribucion'!$D$22/0.9243</f>
        <v>0</v>
      </c>
      <c r="AF151" s="19">
        <f>U93*'[1]%Distribucion'!$D$23/0.9243</f>
        <v>0</v>
      </c>
      <c r="AG151" s="20">
        <f>U93*'[1]%Distribucion'!$D$24/0.9243</f>
        <v>0</v>
      </c>
    </row>
    <row r="152" spans="2:33" x14ac:dyDescent="0.3">
      <c r="B152" s="33" t="s">
        <v>39</v>
      </c>
      <c r="C152" s="18">
        <f>D94*'[1]%Distribucion'!$D$11/0.9243</f>
        <v>41.789480756247009</v>
      </c>
      <c r="D152" s="19">
        <f>D94*'[1]%Distribucion'!$D$12/0.9243</f>
        <v>46.939274482324699</v>
      </c>
      <c r="E152" s="19">
        <f>D94*'[1]%Distribucion'!$D$13/0.9243</f>
        <v>39.918725169056046</v>
      </c>
      <c r="F152" s="19">
        <f>D94*'[1]%Distribucion'!$D$14/0.9243</f>
        <v>39.08071011977534</v>
      </c>
      <c r="G152" s="19">
        <f>D94*'[1]%Distribucion'!$D$15/0.9243</f>
        <v>38.746894996410418</v>
      </c>
      <c r="H152" s="19">
        <f>D94*'[1]%Distribucion'!$D$16/0.9243</f>
        <v>39.99174722729213</v>
      </c>
      <c r="I152" s="19">
        <f>D94*'[1]%Distribucion'!$D$17/0.9243</f>
        <v>45.315402996789061</v>
      </c>
      <c r="J152" s="19">
        <f>D94*'[1]%Distribucion'!$D$18/0.9243</f>
        <v>53.897233459962436</v>
      </c>
      <c r="K152" s="19">
        <f>D94*'[1]%Distribucion'!$D$19/0.9243</f>
        <v>43.983619744197732</v>
      </c>
      <c r="L152" s="19">
        <f>D94*'[1]%Distribucion'!$D$20/0.9243</f>
        <v>43.368148110493649</v>
      </c>
      <c r="M152" s="19">
        <f>D94*'[1]%Distribucion'!$D$21/0.9243</f>
        <v>43.966233539855814</v>
      </c>
      <c r="N152" s="19">
        <f>D94*'[1]%Distribucion'!$D$22/0.9243</f>
        <v>37.759358589789173</v>
      </c>
      <c r="O152" s="19">
        <f>D94*'[1]%Distribucion'!$D$23/0.9243</f>
        <v>33.308490278256784</v>
      </c>
      <c r="P152" s="20">
        <f>D94*'[1]%Distribucion'!$D$24/0.9243</f>
        <v>25.881103783387125</v>
      </c>
      <c r="S152" s="33" t="s">
        <v>34</v>
      </c>
      <c r="T152" s="18">
        <f>U94*'[1]%Distribucion'!$D$11/0.9243</f>
        <v>0</v>
      </c>
      <c r="U152" s="19">
        <f>U94*'[1]%Distribucion'!$D$12/0.9243</f>
        <v>0</v>
      </c>
      <c r="V152" s="19">
        <f>U94*'[1]%Distribucion'!$D$13/0.9243</f>
        <v>0</v>
      </c>
      <c r="W152" s="19">
        <f>U94*'[1]%Distribucion'!$D$14/0.9243</f>
        <v>0</v>
      </c>
      <c r="X152" s="19">
        <f>U94*'[1]%Distribucion'!$D$15/0.9243</f>
        <v>0</v>
      </c>
      <c r="Y152" s="19">
        <f>U94*'[1]%Distribucion'!$D$16/0.9243</f>
        <v>0</v>
      </c>
      <c r="Z152" s="19">
        <f>U94*'[1]%Distribucion'!$D$17/0.9243</f>
        <v>0</v>
      </c>
      <c r="AA152" s="19">
        <f>U94*'[1]%Distribucion'!$D$18/0.9243</f>
        <v>0</v>
      </c>
      <c r="AB152" s="19">
        <f>U94*'[1]%Distribucion'!$D$19/0.9243</f>
        <v>0</v>
      </c>
      <c r="AC152" s="19">
        <f>U94*'[1]%Distribucion'!$D$20/0.9243</f>
        <v>0</v>
      </c>
      <c r="AD152" s="19">
        <f>U94*'[1]%Distribucion'!$D$21/0.9243</f>
        <v>0</v>
      </c>
      <c r="AE152" s="19">
        <f>U94*'[1]%Distribucion'!$D$22/0.9243</f>
        <v>0</v>
      </c>
      <c r="AF152" s="19">
        <f>U94*'[1]%Distribucion'!$D$23/0.9243</f>
        <v>0</v>
      </c>
      <c r="AG152" s="20">
        <f>U94*'[1]%Distribucion'!$D$24/0.9243</f>
        <v>0</v>
      </c>
    </row>
    <row r="153" spans="2:33" ht="16.5" thickBot="1" x14ac:dyDescent="0.35">
      <c r="B153" s="34" t="s">
        <v>40</v>
      </c>
      <c r="C153" s="18">
        <f>D95*'[1]%Distribucion'!$D$11/0.9243</f>
        <v>26.430711389261106</v>
      </c>
      <c r="D153" s="19">
        <f>D95*'[1]%Distribucion'!$D$12/0.9243</f>
        <v>29.687816029591911</v>
      </c>
      <c r="E153" s="19">
        <f>D95*'[1]%Distribucion'!$D$13/0.9243</f>
        <v>25.247509298445454</v>
      </c>
      <c r="F153" s="19">
        <f>D95*'[1]%Distribucion'!$D$14/0.9243</f>
        <v>24.717487544009447</v>
      </c>
      <c r="G153" s="19">
        <f>D95*'[1]%Distribucion'!$D$15/0.9243</f>
        <v>24.506358546391784</v>
      </c>
      <c r="H153" s="19">
        <f>D95*'[1]%Distribucion'!$D$16/0.9243</f>
        <v>25.293693766674316</v>
      </c>
      <c r="I153" s="19">
        <f>D95*'[1]%Distribucion'!$D$17/0.9243</f>
        <v>28.660761426597659</v>
      </c>
      <c r="J153" s="19">
        <f>D95*'[1]%Distribucion'!$D$18/0.9243</f>
        <v>34.08853607368507</v>
      </c>
      <c r="K153" s="19">
        <f>D95*'[1]%Distribucion'!$D$19/0.9243</f>
        <v>27.81844469651886</v>
      </c>
      <c r="L153" s="19">
        <f>D95*'[1]%Distribucion'!$D$20/0.9243</f>
        <v>27.429175607161298</v>
      </c>
      <c r="M153" s="19">
        <f>D95*'[1]%Distribucion'!$D$21/0.9243</f>
        <v>27.807448394559611</v>
      </c>
      <c r="N153" s="19">
        <f>D95*'[1]%Distribucion'!$D$22/0.9243</f>
        <v>23.881768595106198</v>
      </c>
      <c r="O153" s="19">
        <f>D95*'[1]%Distribucion'!$D$23/0.9243</f>
        <v>21.066715293537371</v>
      </c>
      <c r="P153" s="20">
        <f>D95*'[1]%Distribucion'!$D$24/0.9243</f>
        <v>16.369095096544385</v>
      </c>
      <c r="S153" s="34" t="s">
        <v>33</v>
      </c>
      <c r="T153" s="18">
        <f>U95*'[1]%Distribucion'!$D$11/0.9243</f>
        <v>0</v>
      </c>
      <c r="U153" s="19">
        <f>U95*'[1]%Distribucion'!$D$12/0.9243</f>
        <v>0</v>
      </c>
      <c r="V153" s="19">
        <f>U95*'[1]%Distribucion'!$D$13/0.9243</f>
        <v>0</v>
      </c>
      <c r="W153" s="19">
        <f>U95*'[1]%Distribucion'!$D$14/0.9243</f>
        <v>0</v>
      </c>
      <c r="X153" s="19">
        <f>U95*'[1]%Distribucion'!$D$15/0.9243</f>
        <v>0</v>
      </c>
      <c r="Y153" s="19">
        <f>U95*'[1]%Distribucion'!$D$16/0.9243</f>
        <v>0</v>
      </c>
      <c r="Z153" s="19">
        <f>U95*'[1]%Distribucion'!$D$17/0.9243</f>
        <v>0</v>
      </c>
      <c r="AA153" s="19">
        <f>U95*'[1]%Distribucion'!$D$18/0.9243</f>
        <v>0</v>
      </c>
      <c r="AB153" s="19">
        <f>U95*'[1]%Distribucion'!$D$19/0.9243</f>
        <v>0</v>
      </c>
      <c r="AC153" s="19">
        <f>U95*'[1]%Distribucion'!$D$20/0.9243</f>
        <v>0</v>
      </c>
      <c r="AD153" s="19">
        <f>U95*'[1]%Distribucion'!$D$21/0.9243</f>
        <v>0</v>
      </c>
      <c r="AE153" s="19">
        <f>U95*'[1]%Distribucion'!$D$22/0.9243</f>
        <v>0</v>
      </c>
      <c r="AF153" s="19">
        <f>U95*'[1]%Distribucion'!$D$23/0.9243</f>
        <v>0</v>
      </c>
      <c r="AG153" s="20">
        <f>U95*'[1]%Distribucion'!$D$24/0.9243</f>
        <v>0</v>
      </c>
    </row>
    <row r="154" spans="2:33" x14ac:dyDescent="0.3">
      <c r="B154" s="33" t="s">
        <v>41</v>
      </c>
      <c r="C154" s="18">
        <f>D96*'[1]%Distribucion'!$D$11/0.9243</f>
        <v>19.118896200620917</v>
      </c>
      <c r="D154" s="19">
        <f>D96*'[1]%Distribucion'!$D$12/0.9243</f>
        <v>21.474952555515205</v>
      </c>
      <c r="E154" s="19">
        <f>D96*'[1]%Distribucion'!$D$13/0.9243</f>
        <v>18.26301617433251</v>
      </c>
      <c r="F154" s="19">
        <f>D96*'[1]%Distribucion'!$D$14/0.9243</f>
        <v>17.879620103076924</v>
      </c>
      <c r="G154" s="19">
        <f>D96*'[1]%Distribucion'!$D$15/0.9243</f>
        <v>17.72689801660167</v>
      </c>
      <c r="H154" s="19">
        <f>D96*'[1]%Distribucion'!$D$16/0.9243</f>
        <v>18.296424130748971</v>
      </c>
      <c r="I154" s="19">
        <f>D96*'[1]%Distribucion'!$D$17/0.9243</f>
        <v>20.732023239015792</v>
      </c>
      <c r="J154" s="19">
        <f>D96*'[1]%Distribucion'!$D$18/0.9243</f>
        <v>24.658253545483792</v>
      </c>
      <c r="K154" s="19">
        <f>D96*'[1]%Distribucion'!$D$19/0.9243</f>
        <v>20.122725748182223</v>
      </c>
      <c r="L154" s="19">
        <f>D96*'[1]%Distribucion'!$D$20/0.9243</f>
        <v>19.841144401243476</v>
      </c>
      <c r="M154" s="19">
        <f>D96*'[1]%Distribucion'!$D$21/0.9243</f>
        <v>20.114771472844971</v>
      </c>
      <c r="N154" s="19">
        <f>D96*'[1]%Distribucion'!$D$22/0.9243</f>
        <v>17.275095177445706</v>
      </c>
      <c r="O154" s="19">
        <f>D96*'[1]%Distribucion'!$D$23/0.9243</f>
        <v>15.238800691108983</v>
      </c>
      <c r="P154" s="20">
        <f>D96*'[1]%Distribucion'!$D$24/0.9243</f>
        <v>11.840734267034572</v>
      </c>
      <c r="S154" s="33" t="s">
        <v>32</v>
      </c>
      <c r="T154" s="18">
        <f>U96*'[1]%Distribucion'!$D$11/0.9243</f>
        <v>3.2658276136542463</v>
      </c>
      <c r="U154" s="19">
        <f>U96*'[1]%Distribucion'!$D$12/0.9243</f>
        <v>3.6682814908236532</v>
      </c>
      <c r="V154" s="19">
        <f>U96*'[1]%Distribucion'!$D$13/0.9243</f>
        <v>3.1196289736021585</v>
      </c>
      <c r="W154" s="19">
        <f>U96*'[1]%Distribucion'!$D$14/0.9243</f>
        <v>3.0541385047312422</v>
      </c>
      <c r="X154" s="19">
        <f>U96*'[1]%Distribucion'!$D$15/0.9243</f>
        <v>3.0280510150565205</v>
      </c>
      <c r="Y154" s="19">
        <f>U96*'[1]%Distribucion'!$D$16/0.9243</f>
        <v>3.1253356119685041</v>
      </c>
      <c r="Z154" s="19">
        <f>U96*'[1]%Distribucion'!$D$17/0.9243</f>
        <v>3.5413767233434963</v>
      </c>
      <c r="AA154" s="19">
        <f>U96*'[1]%Distribucion'!$D$18/0.9243</f>
        <v>4.2120426037311383</v>
      </c>
      <c r="AB154" s="19">
        <f>U96*'[1]%Distribucion'!$D$19/0.9243</f>
        <v>3.4372985093287198</v>
      </c>
      <c r="AC154" s="19">
        <f>U96*'[1]%Distribucion'!$D$20/0.9243</f>
        <v>3.389199700240952</v>
      </c>
      <c r="AD154" s="19">
        <f>U96*'[1]%Distribucion'!$D$21/0.9243</f>
        <v>3.435939785908162</v>
      </c>
      <c r="AE154" s="19">
        <f>U96*'[1]%Distribucion'!$D$22/0.9243</f>
        <v>2.9508755247688017</v>
      </c>
      <c r="AF154" s="19">
        <f>U96*'[1]%Distribucion'!$D$23/0.9243</f>
        <v>2.6030423291058433</v>
      </c>
      <c r="AG154" s="20">
        <f>U96*'[1]%Distribucion'!$D$24/0.9243</f>
        <v>2.0225956838432815</v>
      </c>
    </row>
    <row r="155" spans="2:33" ht="16.5" thickBot="1" x14ac:dyDescent="0.35">
      <c r="B155" s="34" t="s">
        <v>42</v>
      </c>
      <c r="C155" s="18">
        <f>D97*'[1]%Distribucion'!$D$11/0.9243</f>
        <v>25.092023602863762</v>
      </c>
      <c r="D155" s="19">
        <f>D97*'[1]%Distribucion'!$D$12/0.9243</f>
        <v>28.18415931228639</v>
      </c>
      <c r="E155" s="19">
        <f>D97*'[1]%Distribucion'!$D$13/0.9243</f>
        <v>23.96874945588916</v>
      </c>
      <c r="F155" s="19">
        <f>D97*'[1]%Distribucion'!$D$14/0.9243</f>
        <v>23.465572746928419</v>
      </c>
      <c r="G155" s="19">
        <f>D97*'[1]%Distribucion'!$D$15/0.9243</f>
        <v>23.265137211408788</v>
      </c>
      <c r="H155" s="19">
        <f>D97*'[1]%Distribucion'!$D$16/0.9243</f>
        <v>24.012594729284078</v>
      </c>
      <c r="I155" s="19">
        <f>D97*'[1]%Distribucion'!$D$17/0.9243</f>
        <v>27.209123946789855</v>
      </c>
      <c r="J155" s="19">
        <f>D97*'[1]%Distribucion'!$D$18/0.9243</f>
        <v>32.361987505773691</v>
      </c>
      <c r="K155" s="19">
        <f>D97*'[1]%Distribucion'!$D$19/0.9243</f>
        <v>26.409469674872994</v>
      </c>
      <c r="L155" s="19">
        <f>D97*'[1]%Distribucion'!$D$20/0.9243</f>
        <v>26.039916656258679</v>
      </c>
      <c r="M155" s="19">
        <f>D97*'[1]%Distribucion'!$D$21/0.9243</f>
        <v>26.399030324064679</v>
      </c>
      <c r="N155" s="19">
        <f>D97*'[1]%Distribucion'!$D$22/0.9243</f>
        <v>22.672182085496548</v>
      </c>
      <c r="O155" s="19">
        <f>D97*'[1]%Distribucion'!$D$23/0.9243</f>
        <v>19.999708278568143</v>
      </c>
      <c r="P155" s="20">
        <f>D97*'[1]%Distribucion'!$D$24/0.9243</f>
        <v>15.540017613256362</v>
      </c>
      <c r="S155" s="34" t="s">
        <v>31</v>
      </c>
      <c r="T155" s="18">
        <f>U97*'[1]%Distribucion'!$D$11/0.9243</f>
        <v>11.278838804345874</v>
      </c>
      <c r="U155" s="19">
        <f>U97*'[1]%Distribucion'!$D$12/0.9243</f>
        <v>12.668750625716836</v>
      </c>
      <c r="V155" s="19">
        <f>U97*'[1]%Distribucion'!$D$13/0.9243</f>
        <v>10.7739282304785</v>
      </c>
      <c r="W155" s="19">
        <f>U97*'[1]%Distribucion'!$D$14/0.9243</f>
        <v>10.547750817277688</v>
      </c>
      <c r="X155" s="19">
        <f>U97*'[1]%Distribucion'!$D$15/0.9243</f>
        <v>10.457655250193547</v>
      </c>
      <c r="Y155" s="19">
        <f>U97*'[1]%Distribucion'!$D$16/0.9243</f>
        <v>10.793636635778155</v>
      </c>
      <c r="Z155" s="19">
        <f>U97*'[1]%Distribucion'!$D$17/0.9243</f>
        <v>12.230473231672107</v>
      </c>
      <c r="AA155" s="19">
        <f>U97*'[1]%Distribucion'!$D$18/0.9243</f>
        <v>14.546680102126894</v>
      </c>
      <c r="AB155" s="19">
        <f>U97*'[1]%Distribucion'!$D$19/0.9243</f>
        <v>11.871029458826007</v>
      </c>
      <c r="AC155" s="19">
        <f>U97*'[1]%Distribucion'!$D$20/0.9243</f>
        <v>11.704915757014621</v>
      </c>
      <c r="AD155" s="19">
        <f>U97*'[1]%Distribucion'!$D$21/0.9243</f>
        <v>11.866336981373706</v>
      </c>
      <c r="AE155" s="19">
        <f>U97*'[1]%Distribucion'!$D$22/0.9243</f>
        <v>10.191122530902964</v>
      </c>
      <c r="AF155" s="19">
        <f>U97*'[1]%Distribucion'!$D$23/0.9243</f>
        <v>8.989848303114421</v>
      </c>
      <c r="AG155" s="20">
        <f>U97*'[1]%Distribucion'!$D$24/0.9243</f>
        <v>6.9852219354922891</v>
      </c>
    </row>
    <row r="156" spans="2:33" x14ac:dyDescent="0.3">
      <c r="B156" s="33" t="s">
        <v>43</v>
      </c>
      <c r="C156" s="18">
        <f>D98*'[1]%Distribucion'!$D$11/0.9243</f>
        <v>14.287363405955858</v>
      </c>
      <c r="D156" s="19">
        <f>D98*'[1]%Distribucion'!$D$12/0.9243</f>
        <v>16.048021186303718</v>
      </c>
      <c r="E156" s="19">
        <f>D98*'[1]%Distribucion'!$D$13/0.9243</f>
        <v>13.647772666032054</v>
      </c>
      <c r="F156" s="19">
        <f>D98*'[1]%Distribucion'!$D$14/0.9243</f>
        <v>13.361264546475111</v>
      </c>
      <c r="G156" s="19">
        <f>D98*'[1]%Distribucion'!$D$15/0.9243</f>
        <v>13.247136830800974</v>
      </c>
      <c r="H156" s="19">
        <f>D98*'[1]%Distribucion'!$D$16/0.9243</f>
        <v>13.672738103835771</v>
      </c>
      <c r="I156" s="19">
        <f>D98*'[1]%Distribucion'!$D$17/0.9243</f>
        <v>15.492837402763914</v>
      </c>
      <c r="J156" s="19">
        <f>D98*'[1]%Distribucion'!$D$18/0.9243</f>
        <v>18.426870759886484</v>
      </c>
      <c r="K156" s="19">
        <f>D98*'[1]%Distribucion'!$D$19/0.9243</f>
        <v>15.037515370438976</v>
      </c>
      <c r="L156" s="19">
        <f>D98*'[1]%Distribucion'!$D$20/0.9243</f>
        <v>14.82709239466479</v>
      </c>
      <c r="M156" s="19">
        <f>D98*'[1]%Distribucion'!$D$21/0.9243</f>
        <v>15.031571218580948</v>
      </c>
      <c r="N156" s="19">
        <f>D98*'[1]%Distribucion'!$D$22/0.9243</f>
        <v>12.90950900526499</v>
      </c>
      <c r="O156" s="19">
        <f>D98*'[1]%Distribucion'!$D$23/0.9243</f>
        <v>11.387806129609848</v>
      </c>
      <c r="P156" s="20">
        <f>D98*'[1]%Distribucion'!$D$24/0.9243</f>
        <v>8.8484644558603307</v>
      </c>
      <c r="S156" s="33" t="s">
        <v>30</v>
      </c>
      <c r="T156" s="18">
        <f>U98*'[1]%Distribucion'!$D$11/0.9243</f>
        <v>15.208200107505952</v>
      </c>
      <c r="U156" s="19">
        <f>U98*'[1]%Distribucion'!$D$12/0.9243</f>
        <v>17.082334269530939</v>
      </c>
      <c r="V156" s="19">
        <f>U98*'[1]%Distribucion'!$D$13/0.9243</f>
        <v>14.527387022313889</v>
      </c>
      <c r="W156" s="19">
        <f>U98*'[1]%Distribucion'!$D$14/0.9243</f>
        <v>14.222413130991795</v>
      </c>
      <c r="X156" s="19">
        <f>U98*'[1]%Distribucion'!$D$15/0.9243</f>
        <v>14.100929755195441</v>
      </c>
      <c r="Y156" s="19">
        <f>U98*'[1]%Distribucion'!$D$16/0.9243</f>
        <v>14.553961510769341</v>
      </c>
      <c r="Z156" s="19">
        <f>U98*'[1]%Distribucion'!$D$17/0.9243</f>
        <v>16.491368264354929</v>
      </c>
      <c r="AA156" s="19">
        <f>U98*'[1]%Distribucion'!$D$18/0.9243</f>
        <v>19.614503383786175</v>
      </c>
      <c r="AB156" s="19">
        <f>U98*'[1]%Distribucion'!$D$19/0.9243</f>
        <v>16.00670021300073</v>
      </c>
      <c r="AC156" s="19">
        <f>U98*'[1]%Distribucion'!$D$20/0.9243</f>
        <v>15.782715238876206</v>
      </c>
      <c r="AD156" s="19">
        <f>U98*'[1]%Distribucion'!$D$21/0.9243</f>
        <v>16.000372953844671</v>
      </c>
      <c r="AE156" s="19">
        <f>U98*'[1]%Distribucion'!$D$22/0.9243</f>
        <v>13.741541435131229</v>
      </c>
      <c r="AF156" s="19">
        <f>U98*'[1]%Distribucion'!$D$23/0.9243</f>
        <v>12.121763091179856</v>
      </c>
      <c r="AG156" s="20">
        <f>U98*'[1]%Distribucion'!$D$24/0.9243</f>
        <v>9.4187579797109997</v>
      </c>
    </row>
    <row r="157" spans="2:33" ht="16.5" thickBot="1" x14ac:dyDescent="0.35">
      <c r="B157" s="34" t="s">
        <v>44</v>
      </c>
      <c r="C157" s="18">
        <f>D99*'[1]%Distribucion'!$D$11/0.9243</f>
        <v>8.9062024507254609</v>
      </c>
      <c r="D157" s="19">
        <f>D99*'[1]%Distribucion'!$D$12/0.9243</f>
        <v>10.00372997856074</v>
      </c>
      <c r="E157" s="19">
        <f>D99*'[1]%Distribucion'!$D$13/0.9243</f>
        <v>8.5075057525651765</v>
      </c>
      <c r="F157" s="19">
        <f>D99*'[1]%Distribucion'!$D$14/0.9243</f>
        <v>8.3289074175156799</v>
      </c>
      <c r="G157" s="19">
        <f>D99*'[1]%Distribucion'!$D$15/0.9243</f>
        <v>8.2577645122677499</v>
      </c>
      <c r="H157" s="19">
        <f>D99*'[1]%Distribucion'!$D$16/0.9243</f>
        <v>8.5230682630881613</v>
      </c>
      <c r="I157" s="19">
        <f>D99*'[1]%Distribucion'!$D$17/0.9243</f>
        <v>9.6576493874067406</v>
      </c>
      <c r="J157" s="19">
        <f>D99*'[1]%Distribucion'!$D$18/0.9243</f>
        <v>11.48661490982232</v>
      </c>
      <c r="K157" s="19">
        <f>D99*'[1]%Distribucion'!$D$19/0.9243</f>
        <v>9.373818838344679</v>
      </c>
      <c r="L157" s="19">
        <f>D99*'[1]%Distribucion'!$D$20/0.9243</f>
        <v>9.2426491067938059</v>
      </c>
      <c r="M157" s="19">
        <f>D99*'[1]%Distribucion'!$D$21/0.9243</f>
        <v>9.37011347869635</v>
      </c>
      <c r="N157" s="19">
        <f>D99*'[1]%Distribucion'!$D$22/0.9243</f>
        <v>8.0473000842426181</v>
      </c>
      <c r="O157" s="19">
        <f>D99*'[1]%Distribucion'!$D$23/0.9243</f>
        <v>7.0987280142701943</v>
      </c>
      <c r="P157" s="20">
        <f>D99*'[1]%Distribucion'!$D$24/0.9243</f>
        <v>5.5157983725037116</v>
      </c>
      <c r="S157" s="34" t="s">
        <v>29</v>
      </c>
      <c r="T157" s="18">
        <f>U99*'[1]%Distribucion'!$D$11/0.9243</f>
        <v>7.6656513349762996</v>
      </c>
      <c r="U157" s="19">
        <f>U99*'[1]%Distribucion'!$D$12/0.9243</f>
        <v>8.6103034923319228</v>
      </c>
      <c r="V157" s="19">
        <f>U99*'[1]%Distribucion'!$D$13/0.9243</f>
        <v>7.3224893763960655</v>
      </c>
      <c r="W157" s="19">
        <f>U99*'[1]%Distribucion'!$D$14/0.9243</f>
        <v>7.1687681272922807</v>
      </c>
      <c r="X157" s="19">
        <f>U99*'[1]%Distribucion'!$D$15/0.9243</f>
        <v>7.1075347666534281</v>
      </c>
      <c r="Y157" s="19">
        <f>U99*'[1]%Distribucion'!$D$16/0.9243</f>
        <v>7.3358841740358143</v>
      </c>
      <c r="Z157" s="19">
        <f>U99*'[1]%Distribucion'!$D$17/0.9243</f>
        <v>8.3124287067241749</v>
      </c>
      <c r="AA157" s="19">
        <f>U99*'[1]%Distribucion'!$D$18/0.9243</f>
        <v>9.8866363531479973</v>
      </c>
      <c r="AB157" s="19">
        <f>U99*'[1]%Distribucion'!$D$19/0.9243</f>
        <v>8.0681331116754205</v>
      </c>
      <c r="AC157" s="19">
        <f>U99*'[1]%Distribucion'!$D$20/0.9243</f>
        <v>7.9552341029975384</v>
      </c>
      <c r="AD157" s="19">
        <f>U99*'[1]%Distribucion'!$D$21/0.9243</f>
        <v>8.0649438741421466</v>
      </c>
      <c r="AE157" s="19">
        <f>U99*'[1]%Distribucion'!$D$22/0.9243</f>
        <v>6.9263860747634904</v>
      </c>
      <c r="AF157" s="19">
        <f>U99*'[1]%Distribucion'!$D$23/0.9243</f>
        <v>6.1099412662454631</v>
      </c>
      <c r="AG157" s="20">
        <f>U99*'[1]%Distribucion'!$D$24/0.9243</f>
        <v>4.7474989920310033</v>
      </c>
    </row>
    <row r="158" spans="2:33" x14ac:dyDescent="0.3">
      <c r="B158" s="33" t="s">
        <v>45</v>
      </c>
      <c r="C158" s="18">
        <f>D100*'[1]%Distribucion'!$D$11/0.9243</f>
        <v>29.527421588651656</v>
      </c>
      <c r="D158" s="19">
        <f>D100*'[1]%Distribucion'!$D$12/0.9243</f>
        <v>33.166139459578019</v>
      </c>
      <c r="E158" s="19">
        <f>D100*'[1]%Distribucion'!$D$13/0.9243</f>
        <v>28.205591599078133</v>
      </c>
      <c r="F158" s="19">
        <f>D100*'[1]%Distribucion'!$D$14/0.9243</f>
        <v>27.61347073014278</v>
      </c>
      <c r="G158" s="19">
        <f>D100*'[1]%Distribucion'!$D$15/0.9243</f>
        <v>27.377605155795084</v>
      </c>
      <c r="H158" s="19">
        <f>D100*'[1]%Distribucion'!$D$16/0.9243</f>
        <v>28.257187193466688</v>
      </c>
      <c r="I158" s="19">
        <f>D100*'[1]%Distribucion'!$D$17/0.9243</f>
        <v>32.018751717699146</v>
      </c>
      <c r="J158" s="19">
        <f>D100*'[1]%Distribucion'!$D$18/0.9243</f>
        <v>38.082462524887724</v>
      </c>
      <c r="K158" s="19">
        <f>D100*'[1]%Distribucion'!$D$19/0.9243</f>
        <v>31.077746353374501</v>
      </c>
      <c r="L158" s="19">
        <f>D100*'[1]%Distribucion'!$D$20/0.9243</f>
        <v>30.642869200670948</v>
      </c>
      <c r="M158" s="19">
        <f>D100*'[1]%Distribucion'!$D$21/0.9243</f>
        <v>31.065461688043893</v>
      </c>
      <c r="N158" s="19">
        <f>D100*'[1]%Distribucion'!$D$22/0.9243</f>
        <v>26.679836165016503</v>
      </c>
      <c r="O158" s="19">
        <f>D100*'[1]%Distribucion'!$D$23/0.9243</f>
        <v>23.53496184038061</v>
      </c>
      <c r="P158" s="20">
        <f>D100*'[1]%Distribucion'!$D$24/0.9243</f>
        <v>18.286952811144474</v>
      </c>
      <c r="S158" s="33" t="s">
        <v>28</v>
      </c>
      <c r="T158" s="18">
        <f>U100*'[1]%Distribucion'!$D$11/0.9243</f>
        <v>15.001970300477009</v>
      </c>
      <c r="U158" s="19">
        <f>U100*'[1]%Distribucion'!$D$12/0.9243</f>
        <v>16.850690388262532</v>
      </c>
      <c r="V158" s="19">
        <f>U100*'[1]%Distribucion'!$D$13/0.9243</f>
        <v>14.330389336784494</v>
      </c>
      <c r="W158" s="19">
        <f>U100*'[1]%Distribucion'!$D$14/0.9243</f>
        <v>14.029551024052346</v>
      </c>
      <c r="X158" s="19">
        <f>U100*'[1]%Distribucion'!$D$15/0.9243</f>
        <v>13.909715015661115</v>
      </c>
      <c r="Y158" s="19">
        <f>U100*'[1]%Distribucion'!$D$16/0.9243</f>
        <v>14.356603463620074</v>
      </c>
      <c r="Z158" s="19">
        <f>U100*'[1]%Distribucion'!$D$17/0.9243</f>
        <v>16.267738139109365</v>
      </c>
      <c r="AA158" s="19">
        <f>U100*'[1]%Distribucion'!$D$18/0.9243</f>
        <v>19.348522188167216</v>
      </c>
      <c r="AB158" s="19">
        <f>U100*'[1]%Distribucion'!$D$19/0.9243</f>
        <v>15.789642397298524</v>
      </c>
      <c r="AC158" s="19">
        <f>U100*'[1]%Distribucion'!$D$20/0.9243</f>
        <v>15.568694756827197</v>
      </c>
      <c r="AD158" s="19">
        <f>U100*'[1]%Distribucion'!$D$21/0.9243</f>
        <v>15.783400938528146</v>
      </c>
      <c r="AE158" s="19">
        <f>U100*'[1]%Distribucion'!$D$22/0.9243</f>
        <v>13.55520015750373</v>
      </c>
      <c r="AF158" s="19">
        <f>U100*'[1]%Distribucion'!$D$23/0.9243</f>
        <v>11.95738671228734</v>
      </c>
      <c r="AG158" s="20">
        <f>U100*'[1]%Distribucion'!$D$24/0.9243</f>
        <v>9.2910355255824904</v>
      </c>
    </row>
    <row r="159" spans="2:33" ht="16.5" thickBot="1" x14ac:dyDescent="0.35">
      <c r="B159" s="34" t="s">
        <v>46</v>
      </c>
      <c r="C159" s="18">
        <f>D101*'[1]%Distribucion'!$D$11/0.9243</f>
        <v>15.36166152564385</v>
      </c>
      <c r="D159" s="19">
        <f>D101*'[1]%Distribucion'!$D$12/0.9243</f>
        <v>17.254707017362815</v>
      </c>
      <c r="E159" s="19">
        <f>D101*'[1]%Distribucion'!$D$13/0.9243</f>
        <v>14.673978558361739</v>
      </c>
      <c r="F159" s="19">
        <f>D101*'[1]%Distribucion'!$D$14/0.9243</f>
        <v>14.365927266326446</v>
      </c>
      <c r="G159" s="19">
        <f>D101*'[1]%Distribucion'!$D$15/0.9243</f>
        <v>14.243218037963839</v>
      </c>
      <c r="H159" s="19">
        <f>D101*'[1]%Distribucion'!$D$16/0.9243</f>
        <v>14.700821202066059</v>
      </c>
      <c r="I159" s="19">
        <f>D101*'[1]%Distribucion'!$D$17/0.9243</f>
        <v>16.657777750223886</v>
      </c>
      <c r="J159" s="19">
        <f>D101*'[1]%Distribucion'!$D$18/0.9243</f>
        <v>19.812427496045903</v>
      </c>
      <c r="K159" s="19">
        <f>D101*'[1]%Distribucion'!$D$19/0.9243</f>
        <v>16.168219057902231</v>
      </c>
      <c r="L159" s="19">
        <f>D101*'[1]%Distribucion'!$D$20/0.9243</f>
        <v>15.94197391810868</v>
      </c>
      <c r="M159" s="19">
        <f>D101*'[1]%Distribucion'!$D$21/0.9243</f>
        <v>16.161827952258346</v>
      </c>
      <c r="N159" s="19">
        <f>D101*'[1]%Distribucion'!$D$22/0.9243</f>
        <v>13.880203237391125</v>
      </c>
      <c r="O159" s="19">
        <f>D101*'[1]%Distribucion'!$D$23/0.9243</f>
        <v>12.244080192556369</v>
      </c>
      <c r="P159" s="20">
        <f>D101*'[1]%Distribucion'!$D$24/0.9243</f>
        <v>9.5137998614883657</v>
      </c>
      <c r="S159" s="34" t="s">
        <v>27</v>
      </c>
      <c r="T159" s="18">
        <f>U101*'[1]%Distribucion'!$D$11/0.9243</f>
        <v>8.5970754098561226</v>
      </c>
      <c r="U159" s="19">
        <f>U101*'[1]%Distribucion'!$D$12/0.9243</f>
        <v>9.6565086501620723</v>
      </c>
      <c r="V159" s="19">
        <f>U101*'[1]%Distribucion'!$D$13/0.9243</f>
        <v>8.2122171497044665</v>
      </c>
      <c r="W159" s="19">
        <f>U101*'[1]%Distribucion'!$D$14/0.9243</f>
        <v>8.0398178175547468</v>
      </c>
      <c r="X159" s="19">
        <f>U101*'[1]%Distribucion'!$D$15/0.9243</f>
        <v>7.9711442246652329</v>
      </c>
      <c r="Y159" s="19">
        <f>U101*'[1]%Distribucion'!$D$16/0.9243</f>
        <v>8.2272394981490482</v>
      </c>
      <c r="Z159" s="19">
        <f>U101*'[1]%Distribucion'!$D$17/0.9243</f>
        <v>9.3224402347516211</v>
      </c>
      <c r="AA159" s="19">
        <f>U101*'[1]%Distribucion'!$D$18/0.9243</f>
        <v>11.087923851952894</v>
      </c>
      <c r="AB159" s="19">
        <f>U101*'[1]%Distribucion'!$D$19/0.9243</f>
        <v>9.048461213119495</v>
      </c>
      <c r="AC159" s="19">
        <f>U101*'[1]%Distribucion'!$D$20/0.9243</f>
        <v>8.9218442762294536</v>
      </c>
      <c r="AD159" s="19">
        <f>U101*'[1]%Distribucion'!$D$21/0.9243</f>
        <v>9.0448844634898329</v>
      </c>
      <c r="AE159" s="19">
        <f>U101*'[1]%Distribucion'!$D$22/0.9243</f>
        <v>7.7679848457004175</v>
      </c>
      <c r="AF159" s="19">
        <f>U101*'[1]%Distribucion'!$D$23/0.9243</f>
        <v>6.8523369405068895</v>
      </c>
      <c r="AG159" s="20">
        <f>U101*'[1]%Distribucion'!$D$24/0.9243</f>
        <v>5.3243494987151871</v>
      </c>
    </row>
    <row r="160" spans="2:33" x14ac:dyDescent="0.3">
      <c r="B160" s="33" t="s">
        <v>47</v>
      </c>
      <c r="C160" s="18">
        <f>D102*'[1]%Distribucion'!$D$11/0.9243</f>
        <v>14.034318092997204</v>
      </c>
      <c r="D160" s="19">
        <f>D102*'[1]%Distribucion'!$D$12/0.9243</f>
        <v>15.763792639155369</v>
      </c>
      <c r="E160" s="19">
        <f>D102*'[1]%Distribucion'!$D$13/0.9243</f>
        <v>13.406055226128132</v>
      </c>
      <c r="F160" s="19">
        <f>D102*'[1]%Distribucion'!$D$14/0.9243</f>
        <v>13.12462148836708</v>
      </c>
      <c r="G160" s="19">
        <f>D102*'[1]%Distribucion'!$D$15/0.9243</f>
        <v>13.012515103200849</v>
      </c>
      <c r="H160" s="19">
        <f>D102*'[1]%Distribucion'!$D$16/0.9243</f>
        <v>13.430578497883245</v>
      </c>
      <c r="I160" s="19">
        <f>D102*'[1]%Distribucion'!$D$17/0.9243</f>
        <v>15.218441786315489</v>
      </c>
      <c r="J160" s="19">
        <f>D102*'[1]%Distribucion'!$D$18/0.9243</f>
        <v>18.100510104963941</v>
      </c>
      <c r="K160" s="19">
        <f>D102*'[1]%Distribucion'!$D$19/0.9243</f>
        <v>14.771184020496056</v>
      </c>
      <c r="L160" s="19">
        <f>D102*'[1]%Distribucion'!$D$20/0.9243</f>
        <v>14.564487872845826</v>
      </c>
      <c r="M160" s="19">
        <f>D102*'[1]%Distribucion'!$D$21/0.9243</f>
        <v>14.76534514626865</v>
      </c>
      <c r="N160" s="19">
        <f>D102*'[1]%Distribucion'!$D$22/0.9243</f>
        <v>12.680867047084092</v>
      </c>
      <c r="O160" s="19">
        <f>D102*'[1]%Distribucion'!$D$23/0.9243</f>
        <v>11.186115244867716</v>
      </c>
      <c r="P160" s="20">
        <f>D102*'[1]%Distribucion'!$D$24/0.9243</f>
        <v>8.6917481749191374</v>
      </c>
      <c r="S160" s="33" t="s">
        <v>26</v>
      </c>
      <c r="T160" s="18">
        <f>U102*'[1]%Distribucion'!$D$11/0.9243</f>
        <v>17.188644196247107</v>
      </c>
      <c r="U160" s="19">
        <f>U102*'[1]%Distribucion'!$D$12/0.9243</f>
        <v>19.306832085633189</v>
      </c>
      <c r="V160" s="19">
        <f>U102*'[1]%Distribucion'!$D$13/0.9243</f>
        <v>16.419174186463369</v>
      </c>
      <c r="W160" s="19">
        <f>U102*'[1]%Distribucion'!$D$14/0.9243</f>
        <v>16.07448594787995</v>
      </c>
      <c r="X160" s="19">
        <f>U102*'[1]%Distribucion'!$D$15/0.9243</f>
        <v>15.93718274910813</v>
      </c>
      <c r="Y160" s="19">
        <f>U102*'[1]%Distribucion'!$D$16/0.9243</f>
        <v>16.449209261194703</v>
      </c>
      <c r="Z160" s="19">
        <f>U102*'[1]%Distribucion'!$D$17/0.9243</f>
        <v>18.638909233274443</v>
      </c>
      <c r="AA160" s="19">
        <f>U102*'[1]%Distribucion'!$D$18/0.9243</f>
        <v>22.168745635033297</v>
      </c>
      <c r="AB160" s="19">
        <f>U102*'[1]%Distribucion'!$D$19/0.9243</f>
        <v>18.09112667984104</v>
      </c>
      <c r="AC160" s="19">
        <f>U102*'[1]%Distribucion'!$D$20/0.9243</f>
        <v>17.8379739071055</v>
      </c>
      <c r="AD160" s="19">
        <f>U102*'[1]%Distribucion'!$D$21/0.9243</f>
        <v>18.083975471571677</v>
      </c>
      <c r="AE160" s="19">
        <f>U102*'[1]%Distribucion'!$D$22/0.9243</f>
        <v>15.530994119408165</v>
      </c>
      <c r="AF160" s="19">
        <f>U102*'[1]%Distribucion'!$D$23/0.9243</f>
        <v>13.700284802450577</v>
      </c>
      <c r="AG160" s="20">
        <f>U102*'[1]%Distribucion'!$D$24/0.9243</f>
        <v>10.645288629777601</v>
      </c>
    </row>
    <row r="161" spans="2:33" ht="16.5" thickBot="1" x14ac:dyDescent="0.35">
      <c r="B161" s="34" t="s">
        <v>48</v>
      </c>
      <c r="C161" s="18">
        <f>D103*'[1]%Distribucion'!$D$11/0.9243</f>
        <v>12.764726865420192</v>
      </c>
      <c r="D161" s="19">
        <f>D103*'[1]%Distribucion'!$D$12/0.9243</f>
        <v>14.337747375295987</v>
      </c>
      <c r="E161" s="19">
        <f>D103*'[1]%Distribucion'!$D$13/0.9243</f>
        <v>12.193298753122299</v>
      </c>
      <c r="F161" s="19">
        <f>D103*'[1]%Distribucion'!$D$14/0.9243</f>
        <v>11.937324450029751</v>
      </c>
      <c r="G161" s="19">
        <f>D103*'[1]%Distribucion'!$D$15/0.9243</f>
        <v>11.83535958240782</v>
      </c>
      <c r="H161" s="19">
        <f>D103*'[1]%Distribucion'!$D$16/0.9243</f>
        <v>12.215603567914597</v>
      </c>
      <c r="I161" s="19">
        <f>D103*'[1]%Distribucion'!$D$17/0.9243</f>
        <v>13.841730779676812</v>
      </c>
      <c r="J161" s="19">
        <f>D103*'[1]%Distribucion'!$D$18/0.9243</f>
        <v>16.463077584790561</v>
      </c>
      <c r="K161" s="19">
        <f>D103*'[1]%Distribucion'!$D$19/0.9243</f>
        <v>13.434933443226827</v>
      </c>
      <c r="L161" s="19">
        <f>D103*'[1]%Distribucion'!$D$20/0.9243</f>
        <v>13.246935718548897</v>
      </c>
      <c r="M161" s="19">
        <f>D103*'[1]%Distribucion'!$D$21/0.9243</f>
        <v>13.429622773038185</v>
      </c>
      <c r="N161" s="19">
        <f>D103*'[1]%Distribucion'!$D$22/0.9243</f>
        <v>11.533713515692948</v>
      </c>
      <c r="O161" s="19">
        <f>D103*'[1]%Distribucion'!$D$23/0.9243</f>
        <v>10.174181947400568</v>
      </c>
      <c r="P161" s="20">
        <f>D103*'[1]%Distribucion'!$D$24/0.9243</f>
        <v>7.9054636428126548</v>
      </c>
      <c r="S161" s="34" t="s">
        <v>50</v>
      </c>
      <c r="T161" s="18">
        <f>U103*'[1]%Distribucion'!$D$11/0.9243</f>
        <v>23.694561461665149</v>
      </c>
      <c r="U161" s="19">
        <f>U103*'[1]%Distribucion'!$D$12/0.9243</f>
        <v>26.614485369530524</v>
      </c>
      <c r="V161" s="19">
        <f>U103*'[1]%Distribucion'!$D$13/0.9243</f>
        <v>22.633846362116483</v>
      </c>
      <c r="W161" s="19">
        <f>U103*'[1]%Distribucion'!$D$14/0.9243</f>
        <v>22.158693315664387</v>
      </c>
      <c r="X161" s="19">
        <f>U103*'[1]%Distribucion'!$D$15/0.9243</f>
        <v>21.96942073284529</v>
      </c>
      <c r="Y161" s="19">
        <f>U103*'[1]%Distribucion'!$D$16/0.9243</f>
        <v>22.675249739608159</v>
      </c>
      <c r="Z161" s="19">
        <f>U103*'[1]%Distribucion'!$D$17/0.9243</f>
        <v>25.693753117691813</v>
      </c>
      <c r="AA161" s="19">
        <f>U103*'[1]%Distribucion'!$D$18/0.9243</f>
        <v>30.559635767665984</v>
      </c>
      <c r="AB161" s="19">
        <f>U103*'[1]%Distribucion'!$D$19/0.9243</f>
        <v>24.938634375819806</v>
      </c>
      <c r="AC161" s="19">
        <f>U103*'[1]%Distribucion'!$D$20/0.9243</f>
        <v>24.589663051247108</v>
      </c>
      <c r="AD161" s="19">
        <f>U103*'[1]%Distribucion'!$D$21/0.9243</f>
        <v>24.928776428797978</v>
      </c>
      <c r="AE161" s="19">
        <f>U103*'[1]%Distribucion'!$D$22/0.9243</f>
        <v>21.409489342005479</v>
      </c>
      <c r="AF161" s="19">
        <f>U103*'[1]%Distribucion'!$D$23/0.9243</f>
        <v>18.885854904417577</v>
      </c>
      <c r="AG161" s="20">
        <f>U103*'[1]%Distribucion'!$D$24/0.9243</f>
        <v>14.674539936692769</v>
      </c>
    </row>
    <row r="162" spans="2:33" x14ac:dyDescent="0.3">
      <c r="B162" s="33" t="s">
        <v>49</v>
      </c>
      <c r="C162" s="18">
        <f>D104*'[1]%Distribucion'!$D$11/0.9243</f>
        <v>24.758272234661924</v>
      </c>
      <c r="D162" s="19">
        <f>D104*'[1]%Distribucion'!$D$12/0.9243</f>
        <v>27.809279155907912</v>
      </c>
      <c r="E162" s="19">
        <f>D104*'[1]%Distribucion'!$D$13/0.9243</f>
        <v>23.649938862865604</v>
      </c>
      <c r="F162" s="19">
        <f>D104*'[1]%Distribucion'!$D$14/0.9243</f>
        <v>23.153454954681756</v>
      </c>
      <c r="G162" s="19">
        <f>D104*'[1]%Distribucion'!$D$15/0.9243</f>
        <v>22.955685431089847</v>
      </c>
      <c r="H162" s="19">
        <f>D104*'[1]%Distribucion'!$D$16/0.9243</f>
        <v>23.693200946151336</v>
      </c>
      <c r="I162" s="19">
        <f>D104*'[1]%Distribucion'!$D$17/0.9243</f>
        <v>26.847212827601446</v>
      </c>
      <c r="J162" s="19">
        <f>D104*'[1]%Distribucion'!$D$18/0.9243</f>
        <v>31.931537663276735</v>
      </c>
      <c r="K162" s="19">
        <f>D104*'[1]%Distribucion'!$D$19/0.9243</f>
        <v>26.058194832437895</v>
      </c>
      <c r="L162" s="19">
        <f>D104*'[1]%Distribucion'!$D$20/0.9243</f>
        <v>25.693557273315321</v>
      </c>
      <c r="M162" s="19">
        <f>D104*'[1]%Distribucion'!$D$21/0.9243</f>
        <v>26.047894336417485</v>
      </c>
      <c r="N162" s="19">
        <f>D104*'[1]%Distribucion'!$D$22/0.9243</f>
        <v>22.370617257130455</v>
      </c>
      <c r="O162" s="19">
        <f>D104*'[1]%Distribucion'!$D$23/0.9243</f>
        <v>19.733690275905023</v>
      </c>
      <c r="P162" s="20">
        <f>D104*'[1]%Distribucion'!$D$24/0.9243</f>
        <v>15.333318375985082</v>
      </c>
      <c r="S162" s="34" t="s">
        <v>49</v>
      </c>
      <c r="T162" s="18">
        <f>U104*'[1]%Distribucion'!$D$11/0.9243</f>
        <v>47.55713383944078</v>
      </c>
      <c r="U162" s="19">
        <f>U104*'[1]%Distribucion'!$D$12/0.9243</f>
        <v>53.41768594596531</v>
      </c>
      <c r="V162" s="19">
        <f>U104*'[1]%Distribucion'!$D$13/0.9243</f>
        <v>45.428182432749217</v>
      </c>
      <c r="W162" s="19">
        <f>U104*'[1]%Distribucion'!$D$14/0.9243</f>
        <v>44.474507174361364</v>
      </c>
      <c r="X162" s="19">
        <f>U104*'[1]%Distribucion'!$D$15/0.9243</f>
        <v>44.094619934505623</v>
      </c>
      <c r="Y162" s="19">
        <f>U104*'[1]%Distribucion'!$D$16/0.9243</f>
        <v>45.511282766467666</v>
      </c>
      <c r="Z162" s="19">
        <f>U104*'[1]%Distribucion'!$D$17/0.9243</f>
        <v>51.56969281041706</v>
      </c>
      <c r="AA162" s="19">
        <f>U104*'[1]%Distribucion'!$D$18/0.9243</f>
        <v>61.335960601708443</v>
      </c>
      <c r="AB162" s="19">
        <f>U104*'[1]%Distribucion'!$D$19/0.9243</f>
        <v>50.054101009742581</v>
      </c>
      <c r="AC162" s="19">
        <f>U104*'[1]%Distribucion'!$D$20/0.9243</f>
        <v>49.353683911258564</v>
      </c>
      <c r="AD162" s="19">
        <f>U104*'[1]%Distribucion'!$D$21/0.9243</f>
        <v>50.034315216000103</v>
      </c>
      <c r="AE162" s="19">
        <f>U104*'[1]%Distribucion'!$D$22/0.9243</f>
        <v>42.970786849932388</v>
      </c>
      <c r="AF162" s="19">
        <f>U104*'[1]%Distribucion'!$D$23/0.9243</f>
        <v>37.905623651855819</v>
      </c>
      <c r="AG162" s="20">
        <f>U104*'[1]%Distribucion'!$D$24/0.9243</f>
        <v>29.453132565065545</v>
      </c>
    </row>
    <row r="163" spans="2:33" x14ac:dyDescent="0.3">
      <c r="B163" s="34" t="s">
        <v>50</v>
      </c>
      <c r="C163" s="18">
        <f>D105*'[1]%Distribucion'!$D$11/0.9243</f>
        <v>14.36050039454992</v>
      </c>
      <c r="D163" s="19">
        <f>D105*'[1]%Distribucion'!$D$12/0.9243</f>
        <v>16.130170979033895</v>
      </c>
      <c r="E163" s="19">
        <f>D105*'[1]%Distribucion'!$D$13/0.9243</f>
        <v>13.717635590733321</v>
      </c>
      <c r="F163" s="19">
        <f>D105*'[1]%Distribucion'!$D$14/0.9243</f>
        <v>13.429660836607301</v>
      </c>
      <c r="G163" s="19">
        <f>D105*'[1]%Distribucion'!$D$15/0.9243</f>
        <v>13.31494890135378</v>
      </c>
      <c r="H163" s="19">
        <f>D105*'[1]%Distribucion'!$D$16/0.9243</f>
        <v>13.742728826570028</v>
      </c>
      <c r="I163" s="19">
        <f>D105*'[1]%Distribucion'!$D$17/0.9243</f>
        <v>15.572145210665212</v>
      </c>
      <c r="J163" s="19">
        <f>D105*'[1]%Distribucion'!$D$18/0.9243</f>
        <v>18.521197879474435</v>
      </c>
      <c r="K163" s="19">
        <f>D105*'[1]%Distribucion'!$D$19/0.9243</f>
        <v>15.114492385643361</v>
      </c>
      <c r="L163" s="19">
        <f>D105*'[1]%Distribucion'!$D$20/0.9243</f>
        <v>14.902992255019686</v>
      </c>
      <c r="M163" s="19">
        <f>D105*'[1]%Distribucion'!$D$21/0.9243</f>
        <v>15.108517805682242</v>
      </c>
      <c r="N163" s="19">
        <f>D105*'[1]%Distribucion'!$D$22/0.9243</f>
        <v>12.975592759562121</v>
      </c>
      <c r="O163" s="19">
        <f>D105*'[1]%Distribucion'!$D$23/0.9243</f>
        <v>11.446100289515199</v>
      </c>
      <c r="P163" s="20">
        <f>D105*'[1]%Distribucion'!$D$24/0.9243</f>
        <v>8.8937597301244011</v>
      </c>
      <c r="S163" s="34" t="s">
        <v>48</v>
      </c>
      <c r="T163" s="18">
        <f>U105*'[1]%Distribucion'!$D$11/0.9243</f>
        <v>3.6572911114757836</v>
      </c>
      <c r="U163" s="19">
        <f>U105*'[1]%Distribucion'!$D$12/0.9243</f>
        <v>4.1079857475296713</v>
      </c>
      <c r="V163" s="19">
        <f>U105*'[1]%Distribucion'!$D$13/0.9243</f>
        <v>3.4935681444285227</v>
      </c>
      <c r="W163" s="19">
        <f>U105*'[1]%Distribucion'!$D$14/0.9243</f>
        <v>3.4202275588181332</v>
      </c>
      <c r="X163" s="19">
        <f>U105*'[1]%Distribucion'!$D$15/0.9243</f>
        <v>3.3910130516870236</v>
      </c>
      <c r="Y163" s="19">
        <f>U105*'[1]%Distribucion'!$D$16/0.9243</f>
        <v>3.4999588178634533</v>
      </c>
      <c r="Z163" s="19">
        <f>U105*'[1]%Distribucion'!$D$17/0.9243</f>
        <v>3.9658693430481287</v>
      </c>
      <c r="AA163" s="19">
        <f>U105*'[1]%Distribucion'!$D$18/0.9243</f>
        <v>4.7169256305437379</v>
      </c>
      <c r="AB163" s="19">
        <f>U105*'[1]%Distribucion'!$D$19/0.9243</f>
        <v>3.8493156323063054</v>
      </c>
      <c r="AC163" s="19">
        <f>U105*'[1]%Distribucion'!$D$20/0.9243</f>
        <v>3.7954513847833229</v>
      </c>
      <c r="AD163" s="19">
        <f>U105*'[1]%Distribucion'!$D$21/0.9243</f>
        <v>3.8477940433932272</v>
      </c>
      <c r="AE163" s="19">
        <f>U105*'[1]%Distribucion'!$D$22/0.9243</f>
        <v>3.3045868014241577</v>
      </c>
      <c r="AF163" s="19">
        <f>U105*'[1]%Distribucion'!$D$23/0.9243</f>
        <v>2.91506003967603</v>
      </c>
      <c r="AG163" s="20">
        <f>U105*'[1]%Distribucion'!$D$24/0.9243</f>
        <v>2.2650372560088416</v>
      </c>
    </row>
    <row r="164" spans="2:33" x14ac:dyDescent="0.3">
      <c r="B164" s="34" t="s">
        <v>26</v>
      </c>
      <c r="C164" s="18">
        <f>D106*'[1]%Distribucion'!$D$11/0.9243</f>
        <v>22.404038024771683</v>
      </c>
      <c r="D164" s="19">
        <f>D106*'[1]%Distribucion'!$D$12/0.9243</f>
        <v>25.16492838212622</v>
      </c>
      <c r="E164" s="19">
        <f>D106*'[1]%Distribucion'!$D$13/0.9243</f>
        <v>21.401094734929181</v>
      </c>
      <c r="F164" s="19">
        <f>D106*'[1]%Distribucion'!$D$14/0.9243</f>
        <v>20.951820882044341</v>
      </c>
      <c r="G164" s="19">
        <f>D106*'[1]%Distribucion'!$D$15/0.9243</f>
        <v>20.772857023633783</v>
      </c>
      <c r="H164" s="19">
        <f>D106*'[1]%Distribucion'!$D$16/0.9243</f>
        <v>21.440243078956488</v>
      </c>
      <c r="I164" s="19">
        <f>D106*'[1]%Distribucion'!$D$17/0.9243</f>
        <v>24.294343779233191</v>
      </c>
      <c r="J164" s="19">
        <f>D106*'[1]%Distribucion'!$D$18/0.9243</f>
        <v>28.89520630587128</v>
      </c>
      <c r="K164" s="19">
        <f>D106*'[1]%Distribucion'!$D$19/0.9243</f>
        <v>23.580352552449405</v>
      </c>
      <c r="L164" s="19">
        <f>D106*'[1]%Distribucion'!$D$20/0.9243</f>
        <v>23.250387938504943</v>
      </c>
      <c r="M164" s="19">
        <f>D106*'[1]%Distribucion'!$D$21/0.9243</f>
        <v>23.571031518157191</v>
      </c>
      <c r="N164" s="19">
        <f>D106*'[1]%Distribucion'!$D$22/0.9243</f>
        <v>20.243422275835883</v>
      </c>
      <c r="O164" s="19">
        <f>D106*'[1]%Distribucion'!$D$23/0.9243</f>
        <v>17.85723749702845</v>
      </c>
      <c r="P164" s="20">
        <f>D106*'[1]%Distribucion'!$D$24/0.9243</f>
        <v>13.875291647393546</v>
      </c>
      <c r="S164" s="34" t="s">
        <v>47</v>
      </c>
      <c r="T164" s="18">
        <f>U106*'[1]%Distribucion'!$D$11/0.9243</f>
        <v>19.512742850436492</v>
      </c>
      <c r="U164" s="19">
        <f>U106*'[1]%Distribucion'!$D$12/0.9243</f>
        <v>21.917333644370288</v>
      </c>
      <c r="V164" s="19">
        <f>U106*'[1]%Distribucion'!$D$13/0.9243</f>
        <v>18.639231812532106</v>
      </c>
      <c r="W164" s="19">
        <f>U106*'[1]%Distribucion'!$D$14/0.9243</f>
        <v>18.247937834586097</v>
      </c>
      <c r="X164" s="19">
        <f>U106*'[1]%Distribucion'!$D$15/0.9243</f>
        <v>18.092069693993494</v>
      </c>
      <c r="Y164" s="19">
        <f>U106*'[1]%Distribucion'!$D$16/0.9243</f>
        <v>18.673327968286738</v>
      </c>
      <c r="Z164" s="19">
        <f>U106*'[1]%Distribucion'!$D$17/0.9243</f>
        <v>21.159100085445857</v>
      </c>
      <c r="AA164" s="19">
        <f>U106*'[1]%Distribucion'!$D$18/0.9243</f>
        <v>25.16621019984736</v>
      </c>
      <c r="AB164" s="19">
        <f>U106*'[1]%Distribucion'!$D$19/0.9243</f>
        <v>20.537251149539951</v>
      </c>
      <c r="AC164" s="19">
        <f>U106*'[1]%Distribucion'!$D$20/0.9243</f>
        <v>20.249869265322342</v>
      </c>
      <c r="AD164" s="19">
        <f>U106*'[1]%Distribucion'!$D$21/0.9243</f>
        <v>20.529133017217418</v>
      </c>
      <c r="AE164" s="19">
        <f>U106*'[1]%Distribucion'!$D$22/0.9243</f>
        <v>17.630959778073709</v>
      </c>
      <c r="AF164" s="19">
        <f>U106*'[1]%Distribucion'!$D$23/0.9243</f>
        <v>15.552717903505668</v>
      </c>
      <c r="AG164" s="20">
        <f>U106*'[1]%Distribucion'!$D$24/0.9243</f>
        <v>12.084651775320253</v>
      </c>
    </row>
    <row r="165" spans="2:33" x14ac:dyDescent="0.3">
      <c r="B165" s="34" t="s">
        <v>27</v>
      </c>
      <c r="C165" s="18">
        <f>D107*'[1]%Distribucion'!$D$11/0.9243</f>
        <v>11.292586039863384</v>
      </c>
      <c r="D165" s="19">
        <f>D107*'[1]%Distribucion'!$D$12/0.9243</f>
        <v>12.684191958072541</v>
      </c>
      <c r="E165" s="19">
        <f>D107*'[1]%Distribucion'!$D$13/0.9243</f>
        <v>10.787060054720556</v>
      </c>
      <c r="F165" s="19">
        <f>D107*'[1]%Distribucion'!$D$14/0.9243</f>
        <v>10.560606964721631</v>
      </c>
      <c r="G165" s="19">
        <f>D107*'[1]%Distribucion'!$D$15/0.9243</f>
        <v>10.470401584473096</v>
      </c>
      <c r="H165" s="19">
        <f>D107*'[1]%Distribucion'!$D$16/0.9243</f>
        <v>10.806792481649923</v>
      </c>
      <c r="I165" s="19">
        <f>D107*'[1]%Distribucion'!$D$17/0.9243</f>
        <v>12.245380368738525</v>
      </c>
      <c r="J165" s="19">
        <f>D107*'[1]%Distribucion'!$D$18/0.9243</f>
        <v>14.564410352627929</v>
      </c>
      <c r="K165" s="19">
        <f>D107*'[1]%Distribucion'!$D$19/0.9243</f>
        <v>11.885498487121977</v>
      </c>
      <c r="L165" s="19">
        <f>D107*'[1]%Distribucion'!$D$20/0.9243</f>
        <v>11.719182317288745</v>
      </c>
      <c r="M165" s="19">
        <f>D107*'[1]%Distribucion'!$D$21/0.9243</f>
        <v>11.880800290234035</v>
      </c>
      <c r="N165" s="19">
        <f>D107*'[1]%Distribucion'!$D$22/0.9243</f>
        <v>10.20354400123785</v>
      </c>
      <c r="O165" s="19">
        <f>D107*'[1]%Distribucion'!$D$23/0.9243</f>
        <v>9.0008055979240584</v>
      </c>
      <c r="P165" s="20">
        <f>D107*'[1]%Distribucion'!$D$24/0.9243</f>
        <v>6.9937358873941724</v>
      </c>
      <c r="S165" s="34" t="s">
        <v>46</v>
      </c>
      <c r="T165" s="18">
        <f>U107*'[1]%Distribucion'!$D$11/0.9243</f>
        <v>6.533452704501725</v>
      </c>
      <c r="U165" s="19">
        <f>U107*'[1]%Distribucion'!$D$12/0.9243</f>
        <v>7.3385819652245612</v>
      </c>
      <c r="V165" s="19">
        <f>U107*'[1]%Distribucion'!$D$13/0.9243</f>
        <v>6.2409749582026786</v>
      </c>
      <c r="W165" s="19">
        <f>U107*'[1]%Distribucion'!$D$14/0.9243</f>
        <v>6.1099579751951145</v>
      </c>
      <c r="X165" s="19">
        <f>U107*'[1]%Distribucion'!$D$15/0.9243</f>
        <v>6.0577686375655446</v>
      </c>
      <c r="Y165" s="19">
        <f>U107*'[1]%Distribucion'!$D$16/0.9243</f>
        <v>6.2523913758091476</v>
      </c>
      <c r="Z165" s="19">
        <f>U107*'[1]%Distribucion'!$D$17/0.9243</f>
        <v>7.0847025832140522</v>
      </c>
      <c r="AA165" s="19">
        <f>U107*'[1]%Distribucion'!$D$18/0.9243</f>
        <v>8.4264034714408993</v>
      </c>
      <c r="AB165" s="19">
        <f>U107*'[1]%Distribucion'!$D$19/0.9243</f>
        <v>6.876488871629415</v>
      </c>
      <c r="AC165" s="19">
        <f>U107*'[1]%Distribucion'!$D$20/0.9243</f>
        <v>6.780264780374897</v>
      </c>
      <c r="AD165" s="19">
        <f>U107*'[1]%Distribucion'!$D$21/0.9243</f>
        <v>6.8737706769612092</v>
      </c>
      <c r="AE165" s="19">
        <f>U107*'[1]%Distribucion'!$D$22/0.9243</f>
        <v>5.9033751804114019</v>
      </c>
      <c r="AF165" s="19">
        <f>U107*'[1]%Distribucion'!$D$23/0.9243</f>
        <v>5.2075173453504764</v>
      </c>
      <c r="AG165" s="20">
        <f>U107*'[1]%Distribucion'!$D$24/0.9243</f>
        <v>4.0463045830925557</v>
      </c>
    </row>
    <row r="166" spans="2:33" x14ac:dyDescent="0.3">
      <c r="B166" s="34" t="s">
        <v>28</v>
      </c>
      <c r="C166" s="18">
        <f>D108*'[1]%Distribucion'!$D$11/0.9243</f>
        <v>105.24415279129643</v>
      </c>
      <c r="D166" s="19">
        <f>D108*'[1]%Distribucion'!$D$12/0.9243</f>
        <v>118.21358117238395</v>
      </c>
      <c r="E166" s="19">
        <f>D108*'[1]%Distribucion'!$D$13/0.9243</f>
        <v>100.53277367649217</v>
      </c>
      <c r="F166" s="19">
        <f>D108*'[1]%Distribucion'!$D$14/0.9243</f>
        <v>98.422286006105878</v>
      </c>
      <c r="G166" s="19">
        <f>D108*'[1]%Distribucion'!$D$15/0.9243</f>
        <v>97.581593822051587</v>
      </c>
      <c r="H166" s="19">
        <f>D108*'[1]%Distribucion'!$D$16/0.9243</f>
        <v>100.71667509175404</v>
      </c>
      <c r="I166" s="19">
        <f>D108*'[1]%Distribucion'!$D$17/0.9243</f>
        <v>114.12396398536985</v>
      </c>
      <c r="J166" s="19">
        <f>D108*'[1]%Distribucion'!$D$18/0.9243</f>
        <v>135.73675888376556</v>
      </c>
      <c r="K166" s="19">
        <f>D108*'[1]%Distribucion'!$D$19/0.9243</f>
        <v>110.76995245940326</v>
      </c>
      <c r="L166" s="19">
        <f>D108*'[1]%Distribucion'!$D$20/0.9243</f>
        <v>109.21992624505317</v>
      </c>
      <c r="M166" s="19">
        <f>D108*'[1]%Distribucion'!$D$21/0.9243</f>
        <v>110.72616640815043</v>
      </c>
      <c r="N166" s="19">
        <f>D108*'[1]%Distribucion'!$D$22/0.9243</f>
        <v>95.094546110890988</v>
      </c>
      <c r="O166" s="19">
        <f>D108*'[1]%Distribucion'!$D$23/0.9243</f>
        <v>83.885316990167112</v>
      </c>
      <c r="P166" s="20">
        <f>D108*'[1]%Distribucion'!$D$24/0.9243</f>
        <v>65.179915894959166</v>
      </c>
      <c r="S166" s="34" t="s">
        <v>45</v>
      </c>
      <c r="T166" s="18">
        <f>U108*'[1]%Distribucion'!$D$11/0.9243</f>
        <v>3.9350070792812213</v>
      </c>
      <c r="U166" s="19">
        <f>U108*'[1]%Distribucion'!$D$12/0.9243</f>
        <v>4.419925159195973</v>
      </c>
      <c r="V166" s="19">
        <f>U108*'[1]%Distribucion'!$D$13/0.9243</f>
        <v>3.7588518281035461</v>
      </c>
      <c r="W166" s="19">
        <f>U108*'[1]%Distribucion'!$D$14/0.9243</f>
        <v>3.6799421338027662</v>
      </c>
      <c r="X166" s="19">
        <f>U108*'[1]%Distribucion'!$D$15/0.9243</f>
        <v>3.6485092265294266</v>
      </c>
      <c r="Y166" s="19">
        <f>U108*'[1]%Distribucion'!$D$16/0.9243</f>
        <v>3.7657277765695887</v>
      </c>
      <c r="Z166" s="19">
        <f>U108*'[1]%Distribucion'!$D$17/0.9243</f>
        <v>4.2670171623558719</v>
      </c>
      <c r="AA166" s="19">
        <f>U108*'[1]%Distribucion'!$D$18/0.9243</f>
        <v>5.0751048201746487</v>
      </c>
      <c r="AB166" s="19">
        <f>U108*'[1]%Distribucion'!$D$19/0.9243</f>
        <v>4.1416129593799429</v>
      </c>
      <c r="AC166" s="19">
        <f>U108*'[1]%Distribucion'!$D$20/0.9243</f>
        <v>4.083658536594724</v>
      </c>
      <c r="AD166" s="19">
        <f>U108*'[1]%Distribucion'!$D$21/0.9243</f>
        <v>4.1399758287927906</v>
      </c>
      <c r="AE166" s="19">
        <f>U108*'[1]%Distribucion'!$D$22/0.9243</f>
        <v>3.5555202091791296</v>
      </c>
      <c r="AF166" s="19">
        <f>U108*'[1]%Distribucion'!$D$23/0.9243</f>
        <v>3.1364147788679326</v>
      </c>
      <c r="AG166" s="20">
        <f>U108*'[1]%Distribucion'!$D$24/0.9243</f>
        <v>2.4370325920361235</v>
      </c>
    </row>
    <row r="167" spans="2:33" x14ac:dyDescent="0.3">
      <c r="B167" s="34" t="s">
        <v>29</v>
      </c>
      <c r="C167" s="18">
        <f>D109*'[1]%Distribucion'!$D$11/0.9243</f>
        <v>163.20684823694972</v>
      </c>
      <c r="D167" s="19">
        <f>D109*'[1]%Distribucion'!$D$12/0.9243</f>
        <v>183.31912500836944</v>
      </c>
      <c r="E167" s="19">
        <f>D109*'[1]%Distribucion'!$D$13/0.9243</f>
        <v>155.90070042937117</v>
      </c>
      <c r="F167" s="19">
        <f>D109*'[1]%Distribucion'!$D$14/0.9243</f>
        <v>152.62787213638524</v>
      </c>
      <c r="G167" s="19">
        <f>D109*'[1]%Distribucion'!$D$15/0.9243</f>
        <v>151.3241728993452</v>
      </c>
      <c r="H167" s="19">
        <f>D109*'[1]%Distribucion'!$D$16/0.9243</f>
        <v>156.18588463747363</v>
      </c>
      <c r="I167" s="19">
        <f>D109*'[1]%Distribucion'!$D$17/0.9243</f>
        <v>176.9771714281851</v>
      </c>
      <c r="J167" s="19">
        <f>D109*'[1]%Distribucion'!$D$18/0.9243</f>
        <v>210.49310598042274</v>
      </c>
      <c r="K167" s="19">
        <f>D109*'[1]%Distribucion'!$D$19/0.9243</f>
        <v>171.77595468041079</v>
      </c>
      <c r="L167" s="19">
        <f>D109*'[1]%Distribucion'!$D$20/0.9243</f>
        <v>169.37225921211822</v>
      </c>
      <c r="M167" s="19">
        <f>D109*'[1]%Distribucion'!$D$21/0.9243</f>
        <v>171.70805367848163</v>
      </c>
      <c r="N167" s="19">
        <f>D109*'[1]%Distribucion'!$D$22/0.9243</f>
        <v>147.46739598976842</v>
      </c>
      <c r="O167" s="19">
        <f>D109*'[1]%Distribucion'!$D$23/0.9243</f>
        <v>130.08473949590123</v>
      </c>
      <c r="P167" s="20">
        <f>D109*'[1]%Distribucion'!$D$24/0.9243</f>
        <v>101.07743147176042</v>
      </c>
      <c r="S167" s="34" t="s">
        <v>44</v>
      </c>
      <c r="T167" s="18">
        <f>U109*'[1]%Distribucion'!$D$11/0.9243</f>
        <v>6.4280000337270504</v>
      </c>
      <c r="U167" s="19">
        <f>U109*'[1]%Distribucion'!$D$12/0.9243</f>
        <v>7.2201341700184258</v>
      </c>
      <c r="V167" s="19">
        <f>U109*'[1]%Distribucion'!$D$13/0.9243</f>
        <v>6.1402430010972315</v>
      </c>
      <c r="W167" s="19">
        <f>U109*'[1]%Distribucion'!$D$14/0.9243</f>
        <v>6.0113406872240223</v>
      </c>
      <c r="X167" s="19">
        <f>U109*'[1]%Distribucion'!$D$15/0.9243</f>
        <v>5.9599937074239069</v>
      </c>
      <c r="Y167" s="19">
        <f>U109*'[1]%Distribucion'!$D$16/0.9243</f>
        <v>6.1514751529285068</v>
      </c>
      <c r="Z167" s="19">
        <f>U109*'[1]%Distribucion'!$D$17/0.9243</f>
        <v>6.9703525078657771</v>
      </c>
      <c r="AA167" s="19">
        <f>U109*'[1]%Distribucion'!$D$18/0.9243</f>
        <v>8.2903977802270994</v>
      </c>
      <c r="AB167" s="19">
        <f>U109*'[1]%Distribucion'!$D$19/0.9243</f>
        <v>6.7654994530382293</v>
      </c>
      <c r="AC167" s="19">
        <f>U109*'[1]%Distribucion'!$D$20/0.9243</f>
        <v>6.6708284590317666</v>
      </c>
      <c r="AD167" s="19">
        <f>U109*'[1]%Distribucion'!$D$21/0.9243</f>
        <v>6.7628251311736411</v>
      </c>
      <c r="AE167" s="19">
        <f>U109*'[1]%Distribucion'!$D$22/0.9243</f>
        <v>5.8080922255152299</v>
      </c>
      <c r="AF167" s="19">
        <f>U109*'[1]%Distribucion'!$D$23/0.9243</f>
        <v>5.1234658281803469</v>
      </c>
      <c r="AG167" s="20">
        <f>U109*'[1]%Distribucion'!$D$24/0.9243</f>
        <v>3.9809955276277611</v>
      </c>
    </row>
    <row r="168" spans="2:33" x14ac:dyDescent="0.3">
      <c r="B168" s="34" t="s">
        <v>30</v>
      </c>
      <c r="C168" s="18">
        <f>D110*'[1]%Distribucion'!$D$11/0.9243</f>
        <v>140.769151838016</v>
      </c>
      <c r="D168" s="19">
        <f>D110*'[1]%Distribucion'!$D$12/0.9243</f>
        <v>158.1163904694107</v>
      </c>
      <c r="E168" s="19">
        <f>D110*'[1]%Distribucion'!$D$13/0.9243</f>
        <v>134.46745407725277</v>
      </c>
      <c r="F168" s="19">
        <f>D110*'[1]%Distribucion'!$D$14/0.9243</f>
        <v>131.64457459705957</v>
      </c>
      <c r="G168" s="19">
        <f>D110*'[1]%Distribucion'!$D$15/0.9243</f>
        <v>130.52010808212782</v>
      </c>
      <c r="H168" s="19">
        <f>D110*'[1]%Distribucion'!$D$16/0.9243</f>
        <v>134.71343112739407</v>
      </c>
      <c r="I168" s="19">
        <f>D110*'[1]%Distribucion'!$D$17/0.9243</f>
        <v>152.6463294019824</v>
      </c>
      <c r="J168" s="19">
        <f>D110*'[1]%Distribucion'!$D$18/0.9243</f>
        <v>181.55448939001897</v>
      </c>
      <c r="K168" s="19">
        <f>D110*'[1]%Distribucion'!$D$19/0.9243</f>
        <v>148.16017653511935</v>
      </c>
      <c r="L168" s="19">
        <f>D110*'[1]%Distribucion'!$D$20/0.9243</f>
        <v>146.08694139821401</v>
      </c>
      <c r="M168" s="19">
        <f>D110*'[1]%Distribucion'!$D$21/0.9243</f>
        <v>148.10161057079998</v>
      </c>
      <c r="N168" s="19">
        <f>D110*'[1]%Distribucion'!$D$22/0.9243</f>
        <v>127.19356130878813</v>
      </c>
      <c r="O168" s="19">
        <f>D110*'[1]%Distribucion'!$D$23/0.9243</f>
        <v>112.20067444303173</v>
      </c>
      <c r="P168" s="20">
        <f>D110*'[1]%Distribucion'!$D$24/0.9243</f>
        <v>87.181294485800734</v>
      </c>
      <c r="S168" s="34" t="s">
        <v>43</v>
      </c>
      <c r="T168" s="18">
        <f>U110*'[1]%Distribucion'!$D$11/0.9243</f>
        <v>1.9043251797462248</v>
      </c>
      <c r="U168" s="19">
        <f>U110*'[1]%Distribucion'!$D$12/0.9243</f>
        <v>2.1389986354962796</v>
      </c>
      <c r="V168" s="19">
        <f>U110*'[1]%Distribucion'!$D$13/0.9243</f>
        <v>1.8190758082448544</v>
      </c>
      <c r="W168" s="19">
        <f>U110*'[1]%Distribucion'!$D$14/0.9243</f>
        <v>1.780887892758181</v>
      </c>
      <c r="X168" s="19">
        <f>U110*'[1]%Distribucion'!$D$15/0.9243</f>
        <v>1.7656761089958546</v>
      </c>
      <c r="Y168" s="19">
        <f>U110*'[1]%Distribucion'!$D$16/0.9243</f>
        <v>1.822403385942863</v>
      </c>
      <c r="Z168" s="19">
        <f>U110*'[1]%Distribucion'!$D$17/0.9243</f>
        <v>2.0649996457357962</v>
      </c>
      <c r="AA168" s="19">
        <f>U110*'[1]%Distribucion'!$D$18/0.9243</f>
        <v>2.4560692532922688</v>
      </c>
      <c r="AB168" s="19">
        <f>U110*'[1]%Distribucion'!$D$19/0.9243</f>
        <v>2.0043109667673487</v>
      </c>
      <c r="AC168" s="19">
        <f>U110*'[1]%Distribucion'!$D$20/0.9243</f>
        <v>1.9762642404555597</v>
      </c>
      <c r="AD168" s="19">
        <f>U110*'[1]%Distribucion'!$D$21/0.9243</f>
        <v>2.0035186863630607</v>
      </c>
      <c r="AE168" s="19">
        <f>U110*'[1]%Distribucion'!$D$22/0.9243</f>
        <v>1.7206745820323062</v>
      </c>
      <c r="AF168" s="19">
        <f>U110*'[1]%Distribucion'!$D$23/0.9243</f>
        <v>1.5178507985346219</v>
      </c>
      <c r="AG168" s="20">
        <f>U110*'[1]%Distribucion'!$D$24/0.9243</f>
        <v>1.1793886098228616</v>
      </c>
    </row>
    <row r="169" spans="2:33" x14ac:dyDescent="0.3">
      <c r="B169" s="34" t="s">
        <v>31</v>
      </c>
      <c r="C169" s="18">
        <f>D111*'[1]%Distribucion'!$D$11/0.9243</f>
        <v>51.328513767938645</v>
      </c>
      <c r="D169" s="19">
        <f>D111*'[1]%Distribucion'!$D$12/0.9243</f>
        <v>57.653819882959205</v>
      </c>
      <c r="E169" s="19">
        <f>D111*'[1]%Distribucion'!$D$13/0.9243</f>
        <v>49.03073207321814</v>
      </c>
      <c r="F169" s="19">
        <f>D111*'[1]%Distribucion'!$D$14/0.9243</f>
        <v>48.001428377255984</v>
      </c>
      <c r="G169" s="19">
        <f>D111*'[1]%Distribucion'!$D$15/0.9243</f>
        <v>47.591415286748237</v>
      </c>
      <c r="H169" s="19">
        <f>D111*'[1]%Distribucion'!$D$16/0.9243</f>
        <v>49.120422436766709</v>
      </c>
      <c r="I169" s="19">
        <f>D111*'[1]%Distribucion'!$D$17/0.9243</f>
        <v>55.659277036426722</v>
      </c>
      <c r="J169" s="19">
        <f>D111*'[1]%Distribucion'!$D$18/0.9243</f>
        <v>66.20003023823007</v>
      </c>
      <c r="K169" s="19">
        <f>D111*'[1]%Distribucion'!$D$19/0.9243</f>
        <v>54.02349564408852</v>
      </c>
      <c r="L169" s="19">
        <f>D111*'[1]%Distribucion'!$D$20/0.9243</f>
        <v>53.267534008464864</v>
      </c>
      <c r="M169" s="19">
        <f>D111*'[1]%Distribucion'!$D$21/0.9243</f>
        <v>54.002140795624584</v>
      </c>
      <c r="N169" s="19">
        <f>D111*'[1]%Distribucion'!$D$22/0.9243</f>
        <v>46.378459893996151</v>
      </c>
      <c r="O169" s="19">
        <f>D111*'[1]%Distribucion'!$D$23/0.9243</f>
        <v>40.911618687226181</v>
      </c>
      <c r="P169" s="20">
        <f>D111*'[1]%Distribucion'!$D$24/0.9243</f>
        <v>31.788827423428799</v>
      </c>
      <c r="S169" s="34" t="s">
        <v>42</v>
      </c>
      <c r="T169" s="18">
        <f>U111*'[1]%Distribucion'!$D$11/0.9243</f>
        <v>9.6231263300847356</v>
      </c>
      <c r="U169" s="19">
        <f>U111*'[1]%Distribucion'!$D$12/0.9243</f>
        <v>10.809001691613732</v>
      </c>
      <c r="V169" s="19">
        <f>U111*'[1]%Distribucion'!$D$13/0.9243</f>
        <v>9.1923356855860163</v>
      </c>
      <c r="W169" s="19">
        <f>U111*'[1]%Distribucion'!$D$14/0.9243</f>
        <v>8.9993606942771116</v>
      </c>
      <c r="X169" s="19">
        <f>U111*'[1]%Distribucion'!$D$15/0.9243</f>
        <v>8.9224909881955554</v>
      </c>
      <c r="Y169" s="19">
        <f>U111*'[1]%Distribucion'!$D$16/0.9243</f>
        <v>9.2091509337913564</v>
      </c>
      <c r="Z169" s="19">
        <f>U111*'[1]%Distribucion'!$D$17/0.9243</f>
        <v>10.435062600571165</v>
      </c>
      <c r="AA169" s="19">
        <f>U111*'[1]%Distribucion'!$D$18/0.9243</f>
        <v>12.411254627751156</v>
      </c>
      <c r="AB169" s="19">
        <f>U111*'[1]%Distribucion'!$D$19/0.9243</f>
        <v>10.128384502349958</v>
      </c>
      <c r="AC169" s="19">
        <f>U111*'[1]%Distribucion'!$D$20/0.9243</f>
        <v>9.986655981762091</v>
      </c>
      <c r="AD169" s="19">
        <f>U111*'[1]%Distribucion'!$D$21/0.9243</f>
        <v>10.124380871824878</v>
      </c>
      <c r="AE169" s="19">
        <f>U111*'[1]%Distribucion'!$D$22/0.9243</f>
        <v>8.6950847743709545</v>
      </c>
      <c r="AF169" s="19">
        <f>U111*'[1]%Distribucion'!$D$23/0.9243</f>
        <v>7.6701553599502139</v>
      </c>
      <c r="AG169" s="20">
        <f>U111*'[1]%Distribucion'!$D$24/0.9243</f>
        <v>5.9598043996356038</v>
      </c>
    </row>
    <row r="170" spans="2:33" x14ac:dyDescent="0.3">
      <c r="B170" s="34" t="s">
        <v>32</v>
      </c>
      <c r="C170" s="18">
        <f>D112*'[1]%Distribucion'!$D$11/0.9243</f>
        <v>117.78848427403349</v>
      </c>
      <c r="D170" s="19">
        <f>D112*'[1]%Distribucion'!$D$12/0.9243</f>
        <v>132.30377344110317</v>
      </c>
      <c r="E170" s="19">
        <f>D112*'[1]%Distribucion'!$D$13/0.9243</f>
        <v>112.5155433071979</v>
      </c>
      <c r="F170" s="19">
        <f>D112*'[1]%Distribucion'!$D$14/0.9243</f>
        <v>110.15350097818791</v>
      </c>
      <c r="G170" s="19">
        <f>D112*'[1]%Distribucion'!$D$15/0.9243</f>
        <v>109.21260444878973</v>
      </c>
      <c r="H170" s="19">
        <f>D112*'[1]%Distribucion'!$D$16/0.9243</f>
        <v>112.72136442300375</v>
      </c>
      <c r="I170" s="19">
        <f>D112*'[1]%Distribucion'!$D$17/0.9243</f>
        <v>127.72670386580165</v>
      </c>
      <c r="J170" s="19">
        <f>D112*'[1]%Distribucion'!$D$18/0.9243</f>
        <v>151.9155854757463</v>
      </c>
      <c r="K170" s="19">
        <f>D112*'[1]%Distribucion'!$D$19/0.9243</f>
        <v>123.97291875372353</v>
      </c>
      <c r="L170" s="19">
        <f>D112*'[1]%Distribucion'!$D$20/0.9243</f>
        <v>122.23814077764568</v>
      </c>
      <c r="M170" s="19">
        <f>D112*'[1]%Distribucion'!$D$21/0.9243</f>
        <v>123.92391372615073</v>
      </c>
      <c r="N170" s="19">
        <f>D112*'[1]%Distribucion'!$D$22/0.9243</f>
        <v>106.42911888265348</v>
      </c>
      <c r="O170" s="19">
        <f>D112*'[1]%Distribucion'!$D$23/0.9243</f>
        <v>93.88383182401121</v>
      </c>
      <c r="P170" s="20">
        <f>D112*'[1]%Distribucion'!$D$24/0.9243</f>
        <v>72.948884044901931</v>
      </c>
      <c r="S170" s="34" t="s">
        <v>41</v>
      </c>
      <c r="T170" s="18">
        <f>U112*'[1]%Distribucion'!$D$11/0.9243</f>
        <v>13.280952640341269</v>
      </c>
      <c r="U170" s="19">
        <f>U112*'[1]%Distribucion'!$D$12/0.9243</f>
        <v>14.917588591443399</v>
      </c>
      <c r="V170" s="19">
        <f>U112*'[1]%Distribucion'!$D$13/0.9243</f>
        <v>12.686415069988163</v>
      </c>
      <c r="W170" s="19">
        <f>U112*'[1]%Distribucion'!$D$14/0.9243</f>
        <v>12.420088760592073</v>
      </c>
      <c r="X170" s="19">
        <f>U112*'[1]%Distribucion'!$D$15/0.9243</f>
        <v>12.314000272201927</v>
      </c>
      <c r="Y170" s="19">
        <f>U112*'[1]%Distribucion'!$D$16/0.9243</f>
        <v>12.709621926823509</v>
      </c>
      <c r="Z170" s="19">
        <f>U112*'[1]%Distribucion'!$D$17/0.9243</f>
        <v>14.401512298962174</v>
      </c>
      <c r="AA170" s="19">
        <f>U112*'[1]%Distribucion'!$D$18/0.9243</f>
        <v>17.128870521325485</v>
      </c>
      <c r="AB170" s="19">
        <f>U112*'[1]%Distribucion'!$D$19/0.9243</f>
        <v>13.978263433822326</v>
      </c>
      <c r="AC170" s="19">
        <f>U112*'[1]%Distribucion'!$D$20/0.9243</f>
        <v>13.782662783352997</v>
      </c>
      <c r="AD170" s="19">
        <f>U112*'[1]%Distribucion'!$D$21/0.9243</f>
        <v>13.972737991718672</v>
      </c>
      <c r="AE170" s="19">
        <f>U112*'[1]%Distribucion'!$D$22/0.9243</f>
        <v>12.000155160714414</v>
      </c>
      <c r="AF170" s="19">
        <f>U112*'[1]%Distribucion'!$D$23/0.9243</f>
        <v>10.585641982179148</v>
      </c>
      <c r="AG170" s="20">
        <f>U112*'[1]%Distribucion'!$D$24/0.9243</f>
        <v>8.2251731154984249</v>
      </c>
    </row>
    <row r="171" spans="2:33" x14ac:dyDescent="0.3">
      <c r="B171" s="34" t="s">
        <v>33</v>
      </c>
      <c r="C171" s="18">
        <f>D113*'[1]%Distribucion'!$D$11/0.9243</f>
        <v>70.67646575380661</v>
      </c>
      <c r="D171" s="19">
        <f>D113*'[1]%Distribucion'!$D$12/0.9243</f>
        <v>79.386055184775785</v>
      </c>
      <c r="E171" s="19">
        <f>D113*'[1]%Distribucion'!$D$13/0.9243</f>
        <v>67.512550079355961</v>
      </c>
      <c r="F171" s="19">
        <f>D113*'[1]%Distribucion'!$D$14/0.9243</f>
        <v>66.095256998421746</v>
      </c>
      <c r="G171" s="19">
        <f>D113*'[1]%Distribucion'!$D$15/0.9243</f>
        <v>65.530692119709357</v>
      </c>
      <c r="H171" s="19">
        <f>D113*'[1]%Distribucion'!$D$16/0.9243</f>
        <v>67.636048646574281</v>
      </c>
      <c r="I171" s="19">
        <f>D113*'[1]%Distribucion'!$D$17/0.9243</f>
        <v>76.639682285206177</v>
      </c>
      <c r="J171" s="19">
        <f>D113*'[1]%Distribucion'!$D$18/0.9243</f>
        <v>91.153704375437059</v>
      </c>
      <c r="K171" s="19">
        <f>D113*'[1]%Distribucion'!$D$19/0.9243</f>
        <v>74.387303654509878</v>
      </c>
      <c r="L171" s="19">
        <f>D113*'[1]%Distribucion'!$D$20/0.9243</f>
        <v>73.346387159383937</v>
      </c>
      <c r="M171" s="19">
        <f>D113*'[1]%Distribucion'!$D$21/0.9243</f>
        <v>74.357899233743609</v>
      </c>
      <c r="N171" s="19">
        <f>D113*'[1]%Distribucion'!$D$22/0.9243</f>
        <v>63.860521020185224</v>
      </c>
      <c r="O171" s="19">
        <f>D113*'[1]%Distribucion'!$D$23/0.9243</f>
        <v>56.332989304020103</v>
      </c>
      <c r="P171" s="20">
        <f>D113*'[1]%Distribucion'!$D$24/0.9243</f>
        <v>43.771420752669549</v>
      </c>
      <c r="S171" s="34" t="s">
        <v>40</v>
      </c>
      <c r="T171" s="18">
        <f>U113*'[1]%Distribucion'!$D$11/0.9243</f>
        <v>28.401588995180319</v>
      </c>
      <c r="U171" s="19">
        <f>U113*'[1]%Distribucion'!$D$12/0.9243</f>
        <v>31.901568467793233</v>
      </c>
      <c r="V171" s="19">
        <f>U113*'[1]%Distribucion'!$D$13/0.9243</f>
        <v>27.130158234703778</v>
      </c>
      <c r="W171" s="19">
        <f>U113*'[1]%Distribucion'!$D$14/0.9243</f>
        <v>26.560613972111128</v>
      </c>
      <c r="X171" s="19">
        <f>U113*'[1]%Distribucion'!$D$15/0.9243</f>
        <v>26.333741568754721</v>
      </c>
      <c r="Y171" s="19">
        <f>U113*'[1]%Distribucion'!$D$16/0.9243</f>
        <v>27.179786572937992</v>
      </c>
      <c r="Z171" s="19">
        <f>U113*'[1]%Distribucion'!$D$17/0.9243</f>
        <v>30.797928755632373</v>
      </c>
      <c r="AA171" s="19">
        <f>U113*'[1]%Distribucion'!$D$18/0.9243</f>
        <v>36.630440125253365</v>
      </c>
      <c r="AB171" s="19">
        <f>U113*'[1]%Distribucion'!$D$19/0.9243</f>
        <v>29.892802396408371</v>
      </c>
      <c r="AC171" s="19">
        <f>U113*'[1]%Distribucion'!$D$20/0.9243</f>
        <v>29.474506402719996</v>
      </c>
      <c r="AD171" s="19">
        <f>U113*'[1]%Distribucion'!$D$21/0.9243</f>
        <v>29.880986125400227</v>
      </c>
      <c r="AE171" s="19">
        <f>U113*'[1]%Distribucion'!$D$22/0.9243</f>
        <v>25.662577375492017</v>
      </c>
      <c r="AF171" s="19">
        <f>U113*'[1]%Distribucion'!$D$23/0.9243</f>
        <v>22.63761199740658</v>
      </c>
      <c r="AG171" s="20">
        <f>U113*'[1]%Distribucion'!$D$24/0.9243</f>
        <v>17.589701022726501</v>
      </c>
    </row>
    <row r="172" spans="2:33" x14ac:dyDescent="0.3">
      <c r="B172" s="34" t="s">
        <v>34</v>
      </c>
      <c r="C172" s="18">
        <f>D114*'[1]%Distribucion'!$D$11/0.9243</f>
        <v>12.400163591153115</v>
      </c>
      <c r="D172" s="19">
        <f>D114*'[1]%Distribucion'!$D$12/0.9243</f>
        <v>13.92825830562289</v>
      </c>
      <c r="E172" s="19">
        <f>D114*'[1]%Distribucion'!$D$13/0.9243</f>
        <v>11.845055585491576</v>
      </c>
      <c r="F172" s="19">
        <f>D114*'[1]%Distribucion'!$D$14/0.9243</f>
        <v>11.596391962137615</v>
      </c>
      <c r="G172" s="19">
        <f>D114*'[1]%Distribucion'!$D$15/0.9243</f>
        <v>11.497339232502842</v>
      </c>
      <c r="H172" s="19">
        <f>D114*'[1]%Distribucion'!$D$16/0.9243</f>
        <v>11.86672337009918</v>
      </c>
      <c r="I172" s="19">
        <f>D114*'[1]%Distribucion'!$D$17/0.9243</f>
        <v>13.4464080479204</v>
      </c>
      <c r="J172" s="19">
        <f>D114*'[1]%Distribucion'!$D$18/0.9243</f>
        <v>15.992888638947685</v>
      </c>
      <c r="K172" s="19">
        <f>D114*'[1]%Distribucion'!$D$19/0.9243</f>
        <v>13.051228928648339</v>
      </c>
      <c r="L172" s="19">
        <f>D114*'[1]%Distribucion'!$D$20/0.9243</f>
        <v>12.868600458384227</v>
      </c>
      <c r="M172" s="19">
        <f>D114*'[1]%Distribucion'!$D$21/0.9243</f>
        <v>13.046069932313195</v>
      </c>
      <c r="N172" s="19">
        <f>D114*'[1]%Distribucion'!$D$22/0.9243</f>
        <v>11.20430824066664</v>
      </c>
      <c r="O172" s="19">
        <f>D114*'[1]%Distribucion'!$D$23/0.9243</f>
        <v>9.8836051788696686</v>
      </c>
      <c r="P172" s="20">
        <f>D114*'[1]%Distribucion'!$D$24/0.9243</f>
        <v>7.6796819444959752</v>
      </c>
      <c r="S172" s="34" t="s">
        <v>39</v>
      </c>
      <c r="T172" s="18">
        <f>U114*'[1]%Distribucion'!$D$11/0.9243</f>
        <v>102.74785174998306</v>
      </c>
      <c r="U172" s="19">
        <f>U114*'[1]%Distribucion'!$D$12/0.9243</f>
        <v>115.40965641313207</v>
      </c>
      <c r="V172" s="19">
        <f>U114*'[1]%Distribucion'!$D$13/0.9243</f>
        <v>98.148222507056531</v>
      </c>
      <c r="W172" s="19">
        <f>U114*'[1]%Distribucion'!$D$14/0.9243</f>
        <v>96.087793794147075</v>
      </c>
      <c r="X172" s="19">
        <f>U114*'[1]%Distribucion'!$D$15/0.9243</f>
        <v>95.267042107676914</v>
      </c>
      <c r="Y172" s="19">
        <f>U114*'[1]%Distribucion'!$D$16/0.9243</f>
        <v>98.32776193847188</v>
      </c>
      <c r="Z172" s="19">
        <f>U114*'[1]%Distribucion'!$D$17/0.9243</f>
        <v>111.41704143832411</v>
      </c>
      <c r="AA172" s="19">
        <f>U114*'[1]%Distribucion'!$D$18/0.9243</f>
        <v>132.51719937799447</v>
      </c>
      <c r="AB172" s="19">
        <f>U114*'[1]%Distribucion'!$D$19/0.9243</f>
        <v>108.14258418917753</v>
      </c>
      <c r="AC172" s="19">
        <f>U114*'[1]%Distribucion'!$D$20/0.9243</f>
        <v>106.6293232672482</v>
      </c>
      <c r="AD172" s="19">
        <f>U114*'[1]%Distribucion'!$D$21/0.9243</f>
        <v>108.09983670550723</v>
      </c>
      <c r="AE172" s="19">
        <f>U114*'[1]%Distribucion'!$D$22/0.9243</f>
        <v>92.838985035202697</v>
      </c>
      <c r="AF172" s="19">
        <f>U114*'[1]%Distribucion'!$D$23/0.9243</f>
        <v>81.895629215600579</v>
      </c>
      <c r="AG172" s="20">
        <f>U114*'[1]%Distribucion'!$D$24/0.9243</f>
        <v>63.633904191639537</v>
      </c>
    </row>
    <row r="173" spans="2:33" x14ac:dyDescent="0.3">
      <c r="B173" s="34" t="s">
        <v>35</v>
      </c>
      <c r="C173" s="18">
        <f>D115*'[1]%Distribucion'!$D$11/0.9243</f>
        <v>9.6523401060071645</v>
      </c>
      <c r="D173" s="19">
        <f>D115*'[1]%Distribucion'!$D$12/0.9243</f>
        <v>10.841815534281135</v>
      </c>
      <c r="E173" s="19">
        <f>D115*'[1]%Distribucion'!$D$13/0.9243</f>
        <v>9.2202416722384939</v>
      </c>
      <c r="F173" s="19">
        <f>D115*'[1]%Distribucion'!$D$14/0.9243</f>
        <v>9.0266808496766942</v>
      </c>
      <c r="G173" s="19">
        <f>D115*'[1]%Distribucion'!$D$15/0.9243</f>
        <v>8.9495777834280084</v>
      </c>
      <c r="H173" s="19">
        <f>D115*'[1]%Distribucion'!$D$16/0.9243</f>
        <v>9.2371079679803945</v>
      </c>
      <c r="I173" s="19">
        <f>D115*'[1]%Distribucion'!$D$17/0.9243</f>
        <v>10.466741243258891</v>
      </c>
      <c r="J173" s="19">
        <f>D115*'[1]%Distribucion'!$D$18/0.9243</f>
        <v>12.44893257140215</v>
      </c>
      <c r="K173" s="19">
        <f>D115*'[1]%Distribucion'!$D$19/0.9243</f>
        <v>10.159132135204244</v>
      </c>
      <c r="L173" s="19">
        <f>D115*'[1]%Distribucion'!$D$20/0.9243</f>
        <v>10.016973356808233</v>
      </c>
      <c r="M173" s="19">
        <f>D115*'[1]%Distribucion'!$D$21/0.9243</f>
        <v>10.155116350503791</v>
      </c>
      <c r="N173" s="19">
        <f>D115*'[1]%Distribucion'!$D$22/0.9243</f>
        <v>8.7214812124423187</v>
      </c>
      <c r="O173" s="19">
        <f>D115*'[1]%Distribucion'!$D$23/0.9243</f>
        <v>7.6934403291265276</v>
      </c>
      <c r="P173" s="20">
        <f>D115*'[1]%Distribucion'!$D$24/0.9243</f>
        <v>5.9778971050933034</v>
      </c>
      <c r="S173" s="34" t="s">
        <v>38</v>
      </c>
      <c r="T173" s="18">
        <f>U115*'[1]%Distribucion'!$D$11/0.9243</f>
        <v>205.42589494632347</v>
      </c>
      <c r="U173" s="19">
        <f>U115*'[1]%Distribucion'!$D$12/0.9243</f>
        <v>230.74090163757865</v>
      </c>
      <c r="V173" s="19">
        <f>U115*'[1]%Distribucion'!$D$13/0.9243</f>
        <v>196.22976152303156</v>
      </c>
      <c r="W173" s="19">
        <f>U115*'[1]%Distribucion'!$D$14/0.9243</f>
        <v>192.11030398583202</v>
      </c>
      <c r="X173" s="19">
        <f>U115*'[1]%Distribucion'!$D$15/0.9243</f>
        <v>190.46935824487286</v>
      </c>
      <c r="Y173" s="19">
        <f>U115*'[1]%Distribucion'!$D$16/0.9243</f>
        <v>196.58871840386632</v>
      </c>
      <c r="Z173" s="19">
        <f>U115*'[1]%Distribucion'!$D$17/0.9243</f>
        <v>222.75838433520445</v>
      </c>
      <c r="AA173" s="19">
        <f>U115*'[1]%Distribucion'!$D$18/0.9243</f>
        <v>264.94436442569594</v>
      </c>
      <c r="AB173" s="19">
        <f>U115*'[1]%Distribucion'!$D$19/0.9243</f>
        <v>216.2116945561695</v>
      </c>
      <c r="AC173" s="19">
        <f>U115*'[1]%Distribucion'!$D$20/0.9243</f>
        <v>213.18620084627611</v>
      </c>
      <c r="AD173" s="19">
        <f>U115*'[1]%Distribucion'!$D$21/0.9243</f>
        <v>216.12622863216123</v>
      </c>
      <c r="AE173" s="19">
        <f>U115*'[1]%Distribucion'!$D$22/0.9243</f>
        <v>185.61489376120207</v>
      </c>
      <c r="AF173" s="19">
        <f>U115*'[1]%Distribucion'!$D$23/0.9243</f>
        <v>163.73561721508008</v>
      </c>
      <c r="AG173" s="20">
        <f>U115*'[1]%Distribucion'!$D$24/0.9243</f>
        <v>127.224574478739</v>
      </c>
    </row>
    <row r="174" spans="2:33" ht="16.5" thickBot="1" x14ac:dyDescent="0.35">
      <c r="B174" s="34" t="s">
        <v>36</v>
      </c>
      <c r="C174" s="21">
        <f>D116*'[1]%Distribucion'!$D$11/0.9243</f>
        <v>5.5111838182902737</v>
      </c>
      <c r="D174" s="22">
        <f>D116*'[1]%Distribucion'!$D$12/0.9243</f>
        <v>6.1903370247212841</v>
      </c>
      <c r="E174" s="22">
        <f>D116*'[1]%Distribucion'!$D$13/0.9243</f>
        <v>5.2644691491073665</v>
      </c>
      <c r="F174" s="22">
        <f>D116*'[1]%Distribucion'!$D$14/0.9243</f>
        <v>5.1539519831722735</v>
      </c>
      <c r="G174" s="22">
        <f>D116*'[1]%Distribucion'!$D$15/0.9243</f>
        <v>5.1099285477790408</v>
      </c>
      <c r="H174" s="22">
        <f>D116*'[1]%Distribucion'!$D$16/0.9243</f>
        <v>5.2740992755996361</v>
      </c>
      <c r="I174" s="22">
        <f>D116*'[1]%Distribucion'!$D$17/0.9243</f>
        <v>5.9761813546312892</v>
      </c>
      <c r="J174" s="22">
        <f>D116*'[1]%Distribucion'!$D$18/0.9243</f>
        <v>7.1079505061989714</v>
      </c>
      <c r="K174" s="22">
        <f>D116*'[1]%Distribucion'!$D$19/0.9243</f>
        <v>5.8005461905103726</v>
      </c>
      <c r="L174" s="22">
        <f>D116*'[1]%Distribucion'!$D$20/0.9243</f>
        <v>5.7193779815041017</v>
      </c>
      <c r="M174" s="22">
        <f>D116*'[1]%Distribucion'!$D$21/0.9243</f>
        <v>5.7982533032503092</v>
      </c>
      <c r="N174" s="22">
        <f>D116*'[1]%Distribucion'!$D$22/0.9243</f>
        <v>4.9796925514073953</v>
      </c>
      <c r="O174" s="22">
        <f>D116*'[1]%Distribucion'!$D$23/0.9243</f>
        <v>4.3927134128309637</v>
      </c>
      <c r="P174" s="23">
        <f>D116*'[1]%Distribucion'!$D$24/0.9243</f>
        <v>3.4131919753315447</v>
      </c>
      <c r="S174" s="34" t="s">
        <v>37</v>
      </c>
      <c r="T174" s="21">
        <f>U116*'[1]%Distribucion'!$D$11/0.9243</f>
        <v>401.43259712024121</v>
      </c>
      <c r="U174" s="22">
        <f>U116*'[1]%Distribucion'!$D$12/0.9243</f>
        <v>450.90186624447796</v>
      </c>
      <c r="V174" s="22">
        <f>U116*'[1]%Distribucion'!$D$13/0.9243</f>
        <v>383.46199159097762</v>
      </c>
      <c r="W174" s="22">
        <f>U116*'[1]%Distribucion'!$D$14/0.9243</f>
        <v>375.41196197656768</v>
      </c>
      <c r="X174" s="22">
        <f>U116*'[1]%Distribucion'!$D$15/0.9243</f>
        <v>372.20531117580691</v>
      </c>
      <c r="Y174" s="22">
        <f>U116*'[1]%Distribucion'!$D$16/0.9243</f>
        <v>384.16344645364404</v>
      </c>
      <c r="Z174" s="22">
        <f>U116*'[1]%Distribucion'!$D$17/0.9243</f>
        <v>435.302846203277</v>
      </c>
      <c r="AA174" s="22">
        <f>U116*'[1]%Distribucion'!$D$18/0.9243</f>
        <v>517.7404938728356</v>
      </c>
      <c r="AB174" s="22">
        <f>U116*'[1]%Distribucion'!$D$19/0.9243</f>
        <v>422.50964561274179</v>
      </c>
      <c r="AC174" s="22">
        <f>U116*'[1]%Distribucion'!$D$20/0.9243</f>
        <v>416.59738319883911</v>
      </c>
      <c r="AD174" s="22">
        <f>U116*'[1]%Distribucion'!$D$21/0.9243</f>
        <v>422.34263255020215</v>
      </c>
      <c r="AE174" s="22">
        <f>U116*'[1]%Distribucion'!$D$22/0.9243</f>
        <v>362.71896922355626</v>
      </c>
      <c r="AF174" s="22">
        <f>U116*'[1]%Distribucion'!$D$23/0.9243</f>
        <v>319.9636252134124</v>
      </c>
      <c r="AG174" s="23">
        <f>U116*'[1]%Distribucion'!$D$24/0.9243</f>
        <v>248.61564489648489</v>
      </c>
    </row>
    <row r="175" spans="2:33" ht="16.5" thickBot="1" x14ac:dyDescent="0.35">
      <c r="S175" s="31"/>
    </row>
    <row r="176" spans="2:33" ht="16.5" thickBot="1" x14ac:dyDescent="0.3">
      <c r="B176" s="35" t="s">
        <v>17</v>
      </c>
      <c r="C176" s="40" t="s">
        <v>9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2"/>
      <c r="S176" s="35" t="s">
        <v>25</v>
      </c>
      <c r="T176" s="40" t="s">
        <v>9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2"/>
    </row>
    <row r="177" spans="2:33" ht="16.5" thickBot="1" x14ac:dyDescent="0.3">
      <c r="B177" s="36"/>
      <c r="C177" s="12">
        <v>0.29166666666666669</v>
      </c>
      <c r="D177" s="13">
        <v>0.33333333333333331</v>
      </c>
      <c r="E177" s="13">
        <v>0.375</v>
      </c>
      <c r="F177" s="13">
        <v>0.41666666666666702</v>
      </c>
      <c r="G177" s="13">
        <v>0.45833333333333398</v>
      </c>
      <c r="H177" s="13">
        <v>0.5</v>
      </c>
      <c r="I177" s="13">
        <v>0.54166666666666696</v>
      </c>
      <c r="J177" s="13">
        <v>0.58333333333333304</v>
      </c>
      <c r="K177" s="13">
        <v>0.625</v>
      </c>
      <c r="L177" s="13">
        <v>0.66666666666666696</v>
      </c>
      <c r="M177" s="13">
        <v>0.70833333333333304</v>
      </c>
      <c r="N177" s="13">
        <v>0.75</v>
      </c>
      <c r="O177" s="13">
        <v>0.79166666666666696</v>
      </c>
      <c r="P177" s="14">
        <v>0.83333333333333304</v>
      </c>
      <c r="S177" s="36"/>
      <c r="T177" s="12">
        <v>0.29166666666666669</v>
      </c>
      <c r="U177" s="13">
        <v>0.33333333333333331</v>
      </c>
      <c r="V177" s="13">
        <v>0.375</v>
      </c>
      <c r="W177" s="13">
        <v>0.41666666666666702</v>
      </c>
      <c r="X177" s="13">
        <v>0.45833333333333398</v>
      </c>
      <c r="Y177" s="13">
        <v>0.5</v>
      </c>
      <c r="Z177" s="13">
        <v>0.54166666666666696</v>
      </c>
      <c r="AA177" s="13">
        <v>0.58333333333333304</v>
      </c>
      <c r="AB177" s="13">
        <v>0.625</v>
      </c>
      <c r="AC177" s="13">
        <v>0.66666666666666696</v>
      </c>
      <c r="AD177" s="13">
        <v>0.70833333333333304</v>
      </c>
      <c r="AE177" s="13">
        <v>0.75</v>
      </c>
      <c r="AF177" s="13">
        <v>0.79166666666666696</v>
      </c>
      <c r="AG177" s="14">
        <v>0.83333333333333304</v>
      </c>
    </row>
    <row r="178" spans="2:33" x14ac:dyDescent="0.3">
      <c r="B178" s="33" t="s">
        <v>37</v>
      </c>
      <c r="C178" s="15">
        <f>C122-C150</f>
        <v>309.48622243076227</v>
      </c>
      <c r="D178" s="16">
        <f t="shared" ref="D178:P178" si="23">D122-D150</f>
        <v>347.62477255723576</v>
      </c>
      <c r="E178" s="16">
        <f t="shared" si="23"/>
        <v>295.63170523424452</v>
      </c>
      <c r="F178" s="16">
        <f t="shared" si="23"/>
        <v>289.42549957558134</v>
      </c>
      <c r="G178" s="16">
        <f t="shared" si="23"/>
        <v>286.95331806839602</v>
      </c>
      <c r="H178" s="16">
        <f t="shared" si="23"/>
        <v>296.17249493894127</v>
      </c>
      <c r="I178" s="16">
        <f t="shared" si="23"/>
        <v>335.59863960040718</v>
      </c>
      <c r="J178" s="16">
        <f t="shared" si="23"/>
        <v>399.15430584762976</v>
      </c>
      <c r="K178" s="16">
        <f t="shared" si="23"/>
        <v>325.73566546236572</v>
      </c>
      <c r="L178" s="16">
        <f t="shared" si="23"/>
        <v>321.17758080849279</v>
      </c>
      <c r="M178" s="16">
        <f t="shared" si="23"/>
        <v>325.60690600886647</v>
      </c>
      <c r="N178" s="16">
        <f t="shared" si="23"/>
        <v>279.63978110963944</v>
      </c>
      <c r="O178" s="16">
        <f t="shared" si="23"/>
        <v>246.6773610138352</v>
      </c>
      <c r="P178" s="17">
        <f t="shared" si="23"/>
        <v>191.67132247896183</v>
      </c>
      <c r="S178" s="33" t="s">
        <v>36</v>
      </c>
      <c r="T178" s="15">
        <f>T122-T150</f>
        <v>17.367146009239956</v>
      </c>
      <c r="U178" s="16">
        <f t="shared" ref="U178:AG178" si="24">U122-U150</f>
        <v>19.507331001724925</v>
      </c>
      <c r="V178" s="16">
        <f t="shared" si="24"/>
        <v>16.589685154441227</v>
      </c>
      <c r="W178" s="16">
        <f t="shared" si="24"/>
        <v>16.241417373760015</v>
      </c>
      <c r="X178" s="16">
        <f t="shared" si="24"/>
        <v>16.102688299297785</v>
      </c>
      <c r="Y178" s="16">
        <f t="shared" si="24"/>
        <v>16.620032139479839</v>
      </c>
      <c r="Z178" s="16">
        <f t="shared" si="24"/>
        <v>18.832471858247217</v>
      </c>
      <c r="AA178" s="16">
        <f t="shared" si="24"/>
        <v>22.398965147546956</v>
      </c>
      <c r="AB178" s="16">
        <f t="shared" si="24"/>
        <v>18.279000654923962</v>
      </c>
      <c r="AC178" s="16">
        <f t="shared" si="24"/>
        <v>18.023218923884237</v>
      </c>
      <c r="AD178" s="16">
        <f t="shared" si="24"/>
        <v>18.271775182295723</v>
      </c>
      <c r="AE178" s="16">
        <f t="shared" si="24"/>
        <v>15.692281454013703</v>
      </c>
      <c r="AF178" s="16">
        <f t="shared" si="24"/>
        <v>13.842560461184018</v>
      </c>
      <c r="AG178" s="17">
        <f t="shared" si="24"/>
        <v>10.755838554399483</v>
      </c>
    </row>
    <row r="179" spans="2:33" ht="16.5" thickBot="1" x14ac:dyDescent="0.35">
      <c r="B179" s="34" t="s">
        <v>38</v>
      </c>
      <c r="C179" s="18">
        <f>C178+C123-C151</f>
        <v>490.55078132378526</v>
      </c>
      <c r="D179" s="19">
        <f t="shared" ref="D179:P194" si="25">D178+D123-D151</f>
        <v>551.0022463878995</v>
      </c>
      <c r="E179" s="19">
        <f t="shared" si="25"/>
        <v>468.59069475761811</v>
      </c>
      <c r="F179" s="19">
        <f t="shared" si="25"/>
        <v>458.75355560808964</v>
      </c>
      <c r="G179" s="19">
        <f t="shared" si="25"/>
        <v>454.83502715018625</v>
      </c>
      <c r="H179" s="19">
        <f t="shared" si="25"/>
        <v>469.44787285778443</v>
      </c>
      <c r="I179" s="19">
        <f t="shared" si="25"/>
        <v>531.94023816039021</v>
      </c>
      <c r="J179" s="19">
        <f t="shared" si="25"/>
        <v>632.67907393232406</v>
      </c>
      <c r="K179" s="19">
        <f t="shared" si="25"/>
        <v>516.3069423335462</v>
      </c>
      <c r="L179" s="19">
        <f t="shared" si="25"/>
        <v>509.08215548928678</v>
      </c>
      <c r="M179" s="19">
        <f t="shared" si="25"/>
        <v>516.10285230969714</v>
      </c>
      <c r="N179" s="19">
        <f t="shared" si="25"/>
        <v>443.24271379555523</v>
      </c>
      <c r="O179" s="19">
        <f t="shared" si="25"/>
        <v>390.99566769017628</v>
      </c>
      <c r="P179" s="20">
        <f t="shared" si="25"/>
        <v>303.80840950182505</v>
      </c>
      <c r="S179" s="34" t="s">
        <v>35</v>
      </c>
      <c r="T179" s="18">
        <f>T178+T123-T151</f>
        <v>47.750624048523889</v>
      </c>
      <c r="U179" s="19">
        <f t="shared" ref="U179:AG194" si="26">U178+U123-U151</f>
        <v>53.635020305460458</v>
      </c>
      <c r="V179" s="19">
        <f t="shared" si="26"/>
        <v>45.613010823519232</v>
      </c>
      <c r="W179" s="19">
        <f t="shared" si="26"/>
        <v>44.655455456927939</v>
      </c>
      <c r="X179" s="19">
        <f t="shared" si="26"/>
        <v>44.274022613804426</v>
      </c>
      <c r="Y179" s="19">
        <f t="shared" si="26"/>
        <v>45.696449257952501</v>
      </c>
      <c r="Z179" s="19">
        <f t="shared" si="26"/>
        <v>51.779508454015911</v>
      </c>
      <c r="AA179" s="19">
        <f t="shared" si="26"/>
        <v>61.585511129316046</v>
      </c>
      <c r="AB179" s="19">
        <f t="shared" si="26"/>
        <v>50.257750340304426</v>
      </c>
      <c r="AC179" s="19">
        <f t="shared" si="26"/>
        <v>49.55448353579547</v>
      </c>
      <c r="AD179" s="19">
        <f t="shared" si="26"/>
        <v>50.237884046391741</v>
      </c>
      <c r="AE179" s="19">
        <f t="shared" si="26"/>
        <v>43.145617119564058</v>
      </c>
      <c r="AF179" s="19">
        <f t="shared" si="26"/>
        <v>38.059845877917311</v>
      </c>
      <c r="AG179" s="20">
        <f t="shared" si="26"/>
        <v>29.572965118419312</v>
      </c>
    </row>
    <row r="180" spans="2:33" x14ac:dyDescent="0.3">
      <c r="B180" s="33" t="s">
        <v>39</v>
      </c>
      <c r="C180" s="18">
        <f t="shared" ref="C180:P195" si="27">C179+C124-C152</f>
        <v>601.08113437310999</v>
      </c>
      <c r="D180" s="19">
        <f t="shared" si="25"/>
        <v>675.15345589138053</v>
      </c>
      <c r="E180" s="19">
        <f t="shared" si="25"/>
        <v>574.17302567842421</v>
      </c>
      <c r="F180" s="19">
        <f t="shared" si="25"/>
        <v>562.11939334493115</v>
      </c>
      <c r="G180" s="19">
        <f t="shared" si="25"/>
        <v>557.31794644030322</v>
      </c>
      <c r="H180" s="19">
        <f t="shared" si="25"/>
        <v>575.22334218881156</v>
      </c>
      <c r="I180" s="19">
        <f t="shared" si="25"/>
        <v>651.79641730324261</v>
      </c>
      <c r="J180" s="19">
        <f t="shared" si="25"/>
        <v>775.23361480971914</v>
      </c>
      <c r="K180" s="19">
        <f t="shared" si="25"/>
        <v>632.64064475665396</v>
      </c>
      <c r="L180" s="19">
        <f t="shared" si="25"/>
        <v>623.78797702624627</v>
      </c>
      <c r="M180" s="19">
        <f t="shared" si="25"/>
        <v>632.39056939703801</v>
      </c>
      <c r="N180" s="19">
        <f t="shared" si="25"/>
        <v>543.11366601411225</v>
      </c>
      <c r="O180" s="19">
        <f t="shared" si="25"/>
        <v>479.09437395240644</v>
      </c>
      <c r="P180" s="20">
        <f t="shared" si="25"/>
        <v>372.26218032443484</v>
      </c>
      <c r="S180" s="33" t="s">
        <v>34</v>
      </c>
      <c r="T180" s="18">
        <f t="shared" ref="T180:AG195" si="28">T179+T124-T152</f>
        <v>86.826702569313795</v>
      </c>
      <c r="U180" s="19">
        <f t="shared" si="26"/>
        <v>97.526515059341534</v>
      </c>
      <c r="V180" s="19">
        <f t="shared" si="26"/>
        <v>82.939802421012004</v>
      </c>
      <c r="W180" s="19">
        <f t="shared" si="26"/>
        <v>81.198644547887966</v>
      </c>
      <c r="X180" s="19">
        <f t="shared" si="26"/>
        <v>80.505071287224453</v>
      </c>
      <c r="Y180" s="19">
        <f t="shared" si="26"/>
        <v>83.091521571782138</v>
      </c>
      <c r="Z180" s="19">
        <f t="shared" si="26"/>
        <v>94.152570135072153</v>
      </c>
      <c r="AA180" s="19">
        <f t="shared" si="26"/>
        <v>111.98318271129671</v>
      </c>
      <c r="AB180" s="19">
        <f t="shared" si="26"/>
        <v>91.385501813883337</v>
      </c>
      <c r="AC180" s="19">
        <f t="shared" si="26"/>
        <v>90.106726114535007</v>
      </c>
      <c r="AD180" s="19">
        <f t="shared" si="26"/>
        <v>91.34937820655712</v>
      </c>
      <c r="AE180" s="19">
        <f t="shared" si="26"/>
        <v>78.453250391094883</v>
      </c>
      <c r="AF180" s="19">
        <f t="shared" si="26"/>
        <v>69.205606915581356</v>
      </c>
      <c r="AG180" s="20">
        <f t="shared" si="26"/>
        <v>53.773601865818151</v>
      </c>
    </row>
    <row r="181" spans="2:33" ht="16.5" thickBot="1" x14ac:dyDescent="0.35">
      <c r="B181" s="34" t="s">
        <v>40</v>
      </c>
      <c r="C181" s="18">
        <f t="shared" si="27"/>
        <v>599.921495619957</v>
      </c>
      <c r="D181" s="19">
        <f t="shared" si="25"/>
        <v>673.85091274536524</v>
      </c>
      <c r="E181" s="19">
        <f t="shared" si="25"/>
        <v>573.06529952713481</v>
      </c>
      <c r="F181" s="19">
        <f t="shared" si="25"/>
        <v>561.03492172347285</v>
      </c>
      <c r="G181" s="19">
        <f t="shared" si="25"/>
        <v>556.24273803404731</v>
      </c>
      <c r="H181" s="19">
        <f t="shared" si="25"/>
        <v>574.11358970919662</v>
      </c>
      <c r="I181" s="19">
        <f t="shared" si="25"/>
        <v>650.53893583951412</v>
      </c>
      <c r="J181" s="19">
        <f t="shared" si="25"/>
        <v>773.73799152182835</v>
      </c>
      <c r="K181" s="19">
        <f t="shared" si="25"/>
        <v>631.42011966191001</v>
      </c>
      <c r="L181" s="19">
        <f t="shared" si="25"/>
        <v>622.58453098453185</v>
      </c>
      <c r="M181" s="19">
        <f t="shared" si="25"/>
        <v>631.1705267614193</v>
      </c>
      <c r="N181" s="19">
        <f t="shared" si="25"/>
        <v>542.06586128616345</v>
      </c>
      <c r="O181" s="19">
        <f t="shared" si="25"/>
        <v>478.17007876048996</v>
      </c>
      <c r="P181" s="20">
        <f t="shared" si="25"/>
        <v>371.54399167077224</v>
      </c>
      <c r="S181" s="34" t="s">
        <v>33</v>
      </c>
      <c r="T181" s="18">
        <f t="shared" si="28"/>
        <v>199.11758904370743</v>
      </c>
      <c r="U181" s="19">
        <f t="shared" si="26"/>
        <v>223.65521172416425</v>
      </c>
      <c r="V181" s="19">
        <f t="shared" si="26"/>
        <v>190.20385440354141</v>
      </c>
      <c r="W181" s="19">
        <f t="shared" si="26"/>
        <v>186.21089892346708</v>
      </c>
      <c r="X181" s="19">
        <f t="shared" si="26"/>
        <v>184.62034404343746</v>
      </c>
      <c r="Y181" s="19">
        <f t="shared" si="26"/>
        <v>190.55178828354789</v>
      </c>
      <c r="Z181" s="19">
        <f t="shared" si="26"/>
        <v>215.91782496402021</v>
      </c>
      <c r="AA181" s="19">
        <f t="shared" si="26"/>
        <v>256.8083400047816</v>
      </c>
      <c r="AB181" s="19">
        <f t="shared" si="26"/>
        <v>209.57217372390204</v>
      </c>
      <c r="AC181" s="19">
        <f t="shared" si="26"/>
        <v>206.63958816384746</v>
      </c>
      <c r="AD181" s="19">
        <f t="shared" si="26"/>
        <v>209.4893323239005</v>
      </c>
      <c r="AE181" s="19">
        <f t="shared" si="26"/>
        <v>179.91495252334985</v>
      </c>
      <c r="AF181" s="19">
        <f t="shared" si="26"/>
        <v>158.707554122955</v>
      </c>
      <c r="AG181" s="20">
        <f t="shared" si="26"/>
        <v>123.31770804229608</v>
      </c>
    </row>
    <row r="182" spans="2:33" x14ac:dyDescent="0.3">
      <c r="B182" s="33" t="s">
        <v>41</v>
      </c>
      <c r="C182" s="18">
        <f t="shared" si="27"/>
        <v>589.18593457056318</v>
      </c>
      <c r="D182" s="19">
        <f t="shared" si="25"/>
        <v>661.79238898053188</v>
      </c>
      <c r="E182" s="19">
        <f t="shared" si="25"/>
        <v>562.81032857963601</v>
      </c>
      <c r="F182" s="19">
        <f t="shared" si="25"/>
        <v>550.99523370265922</v>
      </c>
      <c r="G182" s="19">
        <f t="shared" si="25"/>
        <v>546.28880586784692</v>
      </c>
      <c r="H182" s="19">
        <f t="shared" si="25"/>
        <v>563.83985966850116</v>
      </c>
      <c r="I182" s="19">
        <f t="shared" si="25"/>
        <v>638.89757857576808</v>
      </c>
      <c r="J182" s="19">
        <f t="shared" si="25"/>
        <v>759.89199416240047</v>
      </c>
      <c r="K182" s="19">
        <f t="shared" si="25"/>
        <v>620.12089252646456</v>
      </c>
      <c r="L182" s="19">
        <f t="shared" si="25"/>
        <v>611.44341620602961</v>
      </c>
      <c r="M182" s="19">
        <f t="shared" si="25"/>
        <v>619.87576607673509</v>
      </c>
      <c r="N182" s="19">
        <f t="shared" si="25"/>
        <v>532.36562352319402</v>
      </c>
      <c r="O182" s="19">
        <f t="shared" si="25"/>
        <v>469.61325239236356</v>
      </c>
      <c r="P182" s="20">
        <f t="shared" si="25"/>
        <v>364.89523306779017</v>
      </c>
      <c r="S182" s="33" t="s">
        <v>32</v>
      </c>
      <c r="T182" s="18">
        <f t="shared" si="28"/>
        <v>274.01397992523431</v>
      </c>
      <c r="U182" s="19">
        <f t="shared" si="26"/>
        <v>307.7812210859326</v>
      </c>
      <c r="V182" s="19">
        <f t="shared" si="26"/>
        <v>261.74741966564233</v>
      </c>
      <c r="W182" s="19">
        <f t="shared" si="26"/>
        <v>256.25254787649425</v>
      </c>
      <c r="X182" s="19">
        <f t="shared" si="26"/>
        <v>254.0637192799872</v>
      </c>
      <c r="Y182" s="19">
        <f t="shared" si="26"/>
        <v>262.22622592112828</v>
      </c>
      <c r="Z182" s="19">
        <f t="shared" si="26"/>
        <v>297.13348197584071</v>
      </c>
      <c r="AA182" s="19">
        <f t="shared" si="26"/>
        <v>353.40461714437782</v>
      </c>
      <c r="AB182" s="19">
        <f t="shared" si="26"/>
        <v>288.4009678876925</v>
      </c>
      <c r="AC182" s="19">
        <f t="shared" si="26"/>
        <v>284.36531516288255</v>
      </c>
      <c r="AD182" s="19">
        <f t="shared" si="26"/>
        <v>288.2869663982911</v>
      </c>
      <c r="AE182" s="19">
        <f t="shared" si="26"/>
        <v>247.58843468198697</v>
      </c>
      <c r="AF182" s="19">
        <f t="shared" si="26"/>
        <v>218.40405339522545</v>
      </c>
      <c r="AG182" s="20">
        <f t="shared" si="26"/>
        <v>169.70261712294217</v>
      </c>
    </row>
    <row r="183" spans="2:33" ht="16.5" thickBot="1" x14ac:dyDescent="0.35">
      <c r="B183" s="34" t="s">
        <v>42</v>
      </c>
      <c r="C183" s="18">
        <f t="shared" si="27"/>
        <v>574.85297055003855</v>
      </c>
      <c r="D183" s="19">
        <f t="shared" si="25"/>
        <v>645.6931477329814</v>
      </c>
      <c r="E183" s="19">
        <f t="shared" si="25"/>
        <v>549.11899666454008</v>
      </c>
      <c r="F183" s="19">
        <f t="shared" si="25"/>
        <v>537.59132434780179</v>
      </c>
      <c r="G183" s="19">
        <f t="shared" si="25"/>
        <v>532.99938848719239</v>
      </c>
      <c r="H183" s="19">
        <f t="shared" si="25"/>
        <v>550.1234826340484</v>
      </c>
      <c r="I183" s="19">
        <f t="shared" si="25"/>
        <v>623.35529307772538</v>
      </c>
      <c r="J183" s="19">
        <f t="shared" si="25"/>
        <v>741.4063108275584</v>
      </c>
      <c r="K183" s="19">
        <f t="shared" si="25"/>
        <v>605.03538230050219</v>
      </c>
      <c r="L183" s="19">
        <f t="shared" si="25"/>
        <v>596.56900055750373</v>
      </c>
      <c r="M183" s="19">
        <f t="shared" si="25"/>
        <v>604.79621897442905</v>
      </c>
      <c r="N183" s="19">
        <f t="shared" si="25"/>
        <v>519.41491156622305</v>
      </c>
      <c r="O183" s="19">
        <f t="shared" si="25"/>
        <v>458.18910009143116</v>
      </c>
      <c r="P183" s="20">
        <f t="shared" si="25"/>
        <v>356.01852719287217</v>
      </c>
      <c r="S183" s="34" t="s">
        <v>31</v>
      </c>
      <c r="T183" s="18">
        <f t="shared" si="28"/>
        <v>301.8720864677237</v>
      </c>
      <c r="U183" s="19">
        <f t="shared" si="26"/>
        <v>339.07233276982879</v>
      </c>
      <c r="V183" s="19">
        <f t="shared" si="26"/>
        <v>288.35842508316426</v>
      </c>
      <c r="W183" s="19">
        <f t="shared" si="26"/>
        <v>282.3049076227947</v>
      </c>
      <c r="X183" s="19">
        <f t="shared" si="26"/>
        <v>279.8935479705313</v>
      </c>
      <c r="Y183" s="19">
        <f t="shared" si="26"/>
        <v>288.88591000709687</v>
      </c>
      <c r="Z183" s="19">
        <f t="shared" si="26"/>
        <v>327.34207279475584</v>
      </c>
      <c r="AA183" s="19">
        <f t="shared" si="26"/>
        <v>389.33411052169402</v>
      </c>
      <c r="AB183" s="19">
        <f t="shared" si="26"/>
        <v>317.7217525154133</v>
      </c>
      <c r="AC183" s="19">
        <f t="shared" si="26"/>
        <v>313.27580815655267</v>
      </c>
      <c r="AD183" s="19">
        <f t="shared" si="26"/>
        <v>317.59616086685793</v>
      </c>
      <c r="AE183" s="19">
        <f t="shared" si="26"/>
        <v>272.75994233258541</v>
      </c>
      <c r="AF183" s="19">
        <f t="shared" si="26"/>
        <v>240.60848030240683</v>
      </c>
      <c r="AG183" s="20">
        <f t="shared" si="26"/>
        <v>186.95572803954633</v>
      </c>
    </row>
    <row r="184" spans="2:33" x14ac:dyDescent="0.3">
      <c r="B184" s="33" t="s">
        <v>43</v>
      </c>
      <c r="C184" s="18">
        <f t="shared" si="27"/>
        <v>563.16928605303565</v>
      </c>
      <c r="D184" s="19">
        <f t="shared" si="25"/>
        <v>632.5696615435121</v>
      </c>
      <c r="E184" s="19">
        <f t="shared" si="25"/>
        <v>537.95834613819682</v>
      </c>
      <c r="F184" s="19">
        <f t="shared" si="25"/>
        <v>526.66496970794356</v>
      </c>
      <c r="G184" s="19">
        <f t="shared" si="25"/>
        <v>522.16636332908763</v>
      </c>
      <c r="H184" s="19">
        <f t="shared" si="25"/>
        <v>538.94241628357156</v>
      </c>
      <c r="I184" s="19">
        <f t="shared" si="25"/>
        <v>610.68581592970224</v>
      </c>
      <c r="J184" s="19">
        <f t="shared" si="25"/>
        <v>726.33748825279179</v>
      </c>
      <c r="K184" s="19">
        <f t="shared" si="25"/>
        <v>592.73825089739103</v>
      </c>
      <c r="L184" s="19">
        <f t="shared" si="25"/>
        <v>584.44394538637539</v>
      </c>
      <c r="M184" s="19">
        <f t="shared" si="25"/>
        <v>592.503948481826</v>
      </c>
      <c r="N184" s="19">
        <f t="shared" si="25"/>
        <v>508.85798612497211</v>
      </c>
      <c r="O184" s="19">
        <f t="shared" si="25"/>
        <v>448.87656774022543</v>
      </c>
      <c r="P184" s="20">
        <f t="shared" si="25"/>
        <v>348.78257581067942</v>
      </c>
      <c r="S184" s="33" t="s">
        <v>30</v>
      </c>
      <c r="T184" s="18">
        <f t="shared" si="28"/>
        <v>409.33604822846917</v>
      </c>
      <c r="U184" s="19">
        <f t="shared" si="26"/>
        <v>459.77927400866241</v>
      </c>
      <c r="V184" s="19">
        <f t="shared" si="26"/>
        <v>391.01163535220712</v>
      </c>
      <c r="W184" s="19">
        <f t="shared" si="26"/>
        <v>382.80311582956932</v>
      </c>
      <c r="X184" s="19">
        <f t="shared" si="26"/>
        <v>379.53333211930692</v>
      </c>
      <c r="Y184" s="19">
        <f t="shared" si="26"/>
        <v>391.72690053882701</v>
      </c>
      <c r="Z184" s="19">
        <f t="shared" si="26"/>
        <v>443.8731386681153</v>
      </c>
      <c r="AA184" s="19">
        <f t="shared" si="26"/>
        <v>527.93382821944351</v>
      </c>
      <c r="AB184" s="19">
        <f t="shared" si="26"/>
        <v>430.82806407404775</v>
      </c>
      <c r="AC184" s="19">
        <f t="shared" si="26"/>
        <v>424.79940035825155</v>
      </c>
      <c r="AD184" s="19">
        <f t="shared" si="26"/>
        <v>430.65776283913829</v>
      </c>
      <c r="AE184" s="19">
        <f t="shared" si="26"/>
        <v>369.86022197644746</v>
      </c>
      <c r="AF184" s="19">
        <f t="shared" si="26"/>
        <v>326.26310583961606</v>
      </c>
      <c r="AG184" s="20">
        <f t="shared" si="26"/>
        <v>253.51041828627856</v>
      </c>
    </row>
    <row r="185" spans="2:33" ht="16.5" thickBot="1" x14ac:dyDescent="0.35">
      <c r="B185" s="34" t="s">
        <v>44</v>
      </c>
      <c r="C185" s="18">
        <f t="shared" si="27"/>
        <v>563.96718357251359</v>
      </c>
      <c r="D185" s="19">
        <f t="shared" si="25"/>
        <v>633.46588542564166</v>
      </c>
      <c r="E185" s="19">
        <f t="shared" si="25"/>
        <v>538.720524830459</v>
      </c>
      <c r="F185" s="19">
        <f t="shared" si="25"/>
        <v>527.41114795901808</v>
      </c>
      <c r="G185" s="19">
        <f t="shared" si="25"/>
        <v>522.90616796043594</v>
      </c>
      <c r="H185" s="19">
        <f t="shared" si="25"/>
        <v>539.70598920514885</v>
      </c>
      <c r="I185" s="19">
        <f t="shared" si="25"/>
        <v>611.55103480753849</v>
      </c>
      <c r="J185" s="19">
        <f t="shared" si="25"/>
        <v>727.36656227109006</v>
      </c>
      <c r="K185" s="19">
        <f t="shared" si="25"/>
        <v>593.5780416881945</v>
      </c>
      <c r="L185" s="19">
        <f t="shared" si="25"/>
        <v>585.27198481580865</v>
      </c>
      <c r="M185" s="19">
        <f t="shared" si="25"/>
        <v>593.34340731326881</v>
      </c>
      <c r="N185" s="19">
        <f t="shared" si="25"/>
        <v>509.57893546463021</v>
      </c>
      <c r="O185" s="19">
        <f t="shared" si="25"/>
        <v>449.51253548353372</v>
      </c>
      <c r="P185" s="20">
        <f t="shared" si="25"/>
        <v>349.27673051507907</v>
      </c>
      <c r="S185" s="34" t="s">
        <v>29</v>
      </c>
      <c r="T185" s="18">
        <f t="shared" si="28"/>
        <v>534.7356801265579</v>
      </c>
      <c r="U185" s="19">
        <f t="shared" si="26"/>
        <v>600.63213063974069</v>
      </c>
      <c r="V185" s="19">
        <f t="shared" si="26"/>
        <v>510.79760424803493</v>
      </c>
      <c r="W185" s="19">
        <f t="shared" si="26"/>
        <v>500.07441412401255</v>
      </c>
      <c r="X185" s="19">
        <f t="shared" si="26"/>
        <v>495.80293590033557</v>
      </c>
      <c r="Y185" s="19">
        <f t="shared" si="26"/>
        <v>511.73199010946422</v>
      </c>
      <c r="Z185" s="19">
        <f t="shared" si="26"/>
        <v>579.85316886414557</v>
      </c>
      <c r="AA185" s="19">
        <f t="shared" si="26"/>
        <v>689.66575486450722</v>
      </c>
      <c r="AB185" s="19">
        <f t="shared" si="26"/>
        <v>562.81175053426784</v>
      </c>
      <c r="AC185" s="19">
        <f t="shared" si="26"/>
        <v>554.93621255936341</v>
      </c>
      <c r="AD185" s="19">
        <f t="shared" si="26"/>
        <v>562.58927771011793</v>
      </c>
      <c r="AE185" s="19">
        <f t="shared" si="26"/>
        <v>483.16647948862459</v>
      </c>
      <c r="AF185" s="19">
        <f t="shared" si="26"/>
        <v>426.2134365062654</v>
      </c>
      <c r="AG185" s="20">
        <f t="shared" si="26"/>
        <v>331.1730460294533</v>
      </c>
    </row>
    <row r="186" spans="2:33" x14ac:dyDescent="0.3">
      <c r="B186" s="33" t="s">
        <v>45</v>
      </c>
      <c r="C186" s="18">
        <f t="shared" si="27"/>
        <v>541.14513704749766</v>
      </c>
      <c r="D186" s="19">
        <f t="shared" si="25"/>
        <v>607.83143659545442</v>
      </c>
      <c r="E186" s="19">
        <f t="shared" si="25"/>
        <v>516.92013424074503</v>
      </c>
      <c r="F186" s="19">
        <f t="shared" si="25"/>
        <v>506.06841365258992</v>
      </c>
      <c r="G186" s="19">
        <f t="shared" si="25"/>
        <v>501.74573657183112</v>
      </c>
      <c r="H186" s="19">
        <f t="shared" si="25"/>
        <v>517.86571985216096</v>
      </c>
      <c r="I186" s="19">
        <f t="shared" si="25"/>
        <v>586.80341371301301</v>
      </c>
      <c r="J186" s="19">
        <f t="shared" si="25"/>
        <v>697.9322369975215</v>
      </c>
      <c r="K186" s="19">
        <f t="shared" si="25"/>
        <v>569.55773327623524</v>
      </c>
      <c r="L186" s="19">
        <f t="shared" si="25"/>
        <v>561.58779740858631</v>
      </c>
      <c r="M186" s="19">
        <f t="shared" si="25"/>
        <v>569.33259384494613</v>
      </c>
      <c r="N186" s="19">
        <f t="shared" si="25"/>
        <v>488.95781687458629</v>
      </c>
      <c r="O186" s="19">
        <f t="shared" si="25"/>
        <v>431.32212246446835</v>
      </c>
      <c r="P186" s="20">
        <f t="shared" si="25"/>
        <v>335.14255741758416</v>
      </c>
      <c r="S186" s="33" t="s">
        <v>28</v>
      </c>
      <c r="T186" s="18">
        <f t="shared" si="28"/>
        <v>593.31093913816096</v>
      </c>
      <c r="U186" s="19">
        <f t="shared" si="26"/>
        <v>666.42572536412331</v>
      </c>
      <c r="V186" s="19">
        <f t="shared" si="26"/>
        <v>566.75067243352362</v>
      </c>
      <c r="W186" s="19">
        <f t="shared" si="26"/>
        <v>554.85285779445746</v>
      </c>
      <c r="X186" s="19">
        <f t="shared" si="26"/>
        <v>550.11347934902017</v>
      </c>
      <c r="Y186" s="19">
        <f t="shared" si="26"/>
        <v>567.78741146846289</v>
      </c>
      <c r="Z186" s="19">
        <f t="shared" si="26"/>
        <v>643.37062396809051</v>
      </c>
      <c r="AA186" s="19">
        <f t="shared" si="26"/>
        <v>765.21214483620361</v>
      </c>
      <c r="AB186" s="19">
        <f t="shared" si="26"/>
        <v>624.46247871181549</v>
      </c>
      <c r="AC186" s="19">
        <f t="shared" si="26"/>
        <v>615.72424970304064</v>
      </c>
      <c r="AD186" s="19">
        <f t="shared" si="26"/>
        <v>624.21563608444876</v>
      </c>
      <c r="AE186" s="19">
        <f t="shared" si="26"/>
        <v>536.0928181146021</v>
      </c>
      <c r="AF186" s="19">
        <f t="shared" si="26"/>
        <v>472.90110550877375</v>
      </c>
      <c r="AG186" s="20">
        <f t="shared" si="26"/>
        <v>367.44993509779755</v>
      </c>
    </row>
    <row r="187" spans="2:33" ht="16.5" thickBot="1" x14ac:dyDescent="0.35">
      <c r="B187" s="34" t="s">
        <v>46</v>
      </c>
      <c r="C187" s="18">
        <f t="shared" si="27"/>
        <v>534.86113687958527</v>
      </c>
      <c r="D187" s="19">
        <f t="shared" si="25"/>
        <v>600.77304765664189</v>
      </c>
      <c r="E187" s="19">
        <f t="shared" si="25"/>
        <v>510.91744478096513</v>
      </c>
      <c r="F187" s="19">
        <f t="shared" si="25"/>
        <v>500.19173884087689</v>
      </c>
      <c r="G187" s="19">
        <f t="shared" si="25"/>
        <v>495.91925846640191</v>
      </c>
      <c r="H187" s="19">
        <f t="shared" si="25"/>
        <v>511.85204986288153</v>
      </c>
      <c r="I187" s="19">
        <f t="shared" si="25"/>
        <v>579.98921083497714</v>
      </c>
      <c r="J187" s="19">
        <f t="shared" si="25"/>
        <v>689.82756046210443</v>
      </c>
      <c r="K187" s="19">
        <f t="shared" si="25"/>
        <v>562.94379434097777</v>
      </c>
      <c r="L187" s="19">
        <f t="shared" si="25"/>
        <v>555.06640865053964</v>
      </c>
      <c r="M187" s="19">
        <f t="shared" si="25"/>
        <v>562.72126932147421</v>
      </c>
      <c r="N187" s="19">
        <f t="shared" si="25"/>
        <v>483.27983735858021</v>
      </c>
      <c r="O187" s="19">
        <f t="shared" si="25"/>
        <v>426.31343236558058</v>
      </c>
      <c r="P187" s="20">
        <f t="shared" si="25"/>
        <v>331.25074403351255</v>
      </c>
      <c r="S187" s="34" t="s">
        <v>27</v>
      </c>
      <c r="T187" s="18">
        <f t="shared" si="28"/>
        <v>589.5800695534349</v>
      </c>
      <c r="U187" s="19">
        <f t="shared" si="26"/>
        <v>662.23509393425002</v>
      </c>
      <c r="V187" s="19">
        <f t="shared" si="26"/>
        <v>563.18681964332097</v>
      </c>
      <c r="W187" s="19">
        <f t="shared" si="26"/>
        <v>551.36382107763791</v>
      </c>
      <c r="X187" s="19">
        <f t="shared" si="26"/>
        <v>546.65424488549854</v>
      </c>
      <c r="Y187" s="19">
        <f t="shared" si="26"/>
        <v>564.21703943535135</v>
      </c>
      <c r="Z187" s="19">
        <f t="shared" si="26"/>
        <v>639.32496808290568</v>
      </c>
      <c r="AA187" s="19">
        <f t="shared" si="26"/>
        <v>760.40032268915297</v>
      </c>
      <c r="AB187" s="19">
        <f t="shared" si="26"/>
        <v>620.53572139968367</v>
      </c>
      <c r="AC187" s="19">
        <f t="shared" si="26"/>
        <v>611.85244029542673</v>
      </c>
      <c r="AD187" s="19">
        <f t="shared" si="26"/>
        <v>620.29043097300962</v>
      </c>
      <c r="AE187" s="19">
        <f t="shared" si="26"/>
        <v>532.72174865041995</v>
      </c>
      <c r="AF187" s="19">
        <f t="shared" si="26"/>
        <v>469.92739942189644</v>
      </c>
      <c r="AG187" s="20">
        <f t="shared" si="26"/>
        <v>365.13932914679765</v>
      </c>
    </row>
    <row r="188" spans="2:33" x14ac:dyDescent="0.3">
      <c r="B188" s="33" t="s">
        <v>47</v>
      </c>
      <c r="C188" s="18">
        <f t="shared" si="27"/>
        <v>533.88357969983201</v>
      </c>
      <c r="D188" s="19">
        <f t="shared" si="25"/>
        <v>599.67502432751144</v>
      </c>
      <c r="E188" s="19">
        <f t="shared" si="25"/>
        <v>509.98364910584712</v>
      </c>
      <c r="F188" s="19">
        <f t="shared" si="25"/>
        <v>499.27754636764939</v>
      </c>
      <c r="G188" s="19">
        <f t="shared" si="25"/>
        <v>495.01287473749602</v>
      </c>
      <c r="H188" s="19">
        <f t="shared" si="25"/>
        <v>510.91654602494322</v>
      </c>
      <c r="I188" s="19">
        <f t="shared" si="25"/>
        <v>578.92917379332755</v>
      </c>
      <c r="J188" s="19">
        <f t="shared" si="25"/>
        <v>688.56677361852178</v>
      </c>
      <c r="K188" s="19">
        <f t="shared" si="25"/>
        <v>561.91491093552759</v>
      </c>
      <c r="L188" s="19">
        <f t="shared" si="25"/>
        <v>554.05192261743241</v>
      </c>
      <c r="M188" s="19">
        <f t="shared" si="25"/>
        <v>561.69279262145756</v>
      </c>
      <c r="N188" s="19">
        <f t="shared" si="25"/>
        <v>482.39655449829218</v>
      </c>
      <c r="O188" s="19">
        <f t="shared" si="25"/>
        <v>425.53426609624648</v>
      </c>
      <c r="P188" s="20">
        <f t="shared" si="25"/>
        <v>330.64532232533281</v>
      </c>
      <c r="S188" s="33" t="s">
        <v>26</v>
      </c>
      <c r="T188" s="18">
        <f t="shared" si="28"/>
        <v>580.87299661693771</v>
      </c>
      <c r="U188" s="19">
        <f t="shared" si="26"/>
        <v>652.45503256216023</v>
      </c>
      <c r="V188" s="19">
        <f t="shared" si="26"/>
        <v>554.86952913649895</v>
      </c>
      <c r="W188" s="19">
        <f t="shared" si="26"/>
        <v>543.22113571124657</v>
      </c>
      <c r="X188" s="19">
        <f t="shared" si="26"/>
        <v>538.58111177421642</v>
      </c>
      <c r="Y188" s="19">
        <f t="shared" si="26"/>
        <v>555.88453437272415</v>
      </c>
      <c r="Z188" s="19">
        <f t="shared" si="26"/>
        <v>629.88324945181637</v>
      </c>
      <c r="AA188" s="19">
        <f t="shared" si="26"/>
        <v>749.17053149962851</v>
      </c>
      <c r="AB188" s="19">
        <f t="shared" si="26"/>
        <v>611.37148728637419</v>
      </c>
      <c r="AC188" s="19">
        <f t="shared" si="26"/>
        <v>602.81644315247513</v>
      </c>
      <c r="AD188" s="19">
        <f t="shared" si="26"/>
        <v>611.12981937298719</v>
      </c>
      <c r="AE188" s="19">
        <f t="shared" si="26"/>
        <v>524.85437429383626</v>
      </c>
      <c r="AF188" s="19">
        <f t="shared" si="26"/>
        <v>462.98738846677026</v>
      </c>
      <c r="AG188" s="20">
        <f t="shared" si="26"/>
        <v>359.7468558678537</v>
      </c>
    </row>
    <row r="189" spans="2:33" ht="16.5" thickBot="1" x14ac:dyDescent="0.35">
      <c r="B189" s="34" t="s">
        <v>48</v>
      </c>
      <c r="C189" s="18">
        <f t="shared" si="27"/>
        <v>527.98191933877854</v>
      </c>
      <c r="D189" s="19">
        <f t="shared" si="25"/>
        <v>593.04609162540953</v>
      </c>
      <c r="E189" s="19">
        <f t="shared" si="25"/>
        <v>504.34618355875995</v>
      </c>
      <c r="F189" s="19">
        <f t="shared" si="25"/>
        <v>493.75842831157689</v>
      </c>
      <c r="G189" s="19">
        <f t="shared" si="25"/>
        <v>489.54089925045838</v>
      </c>
      <c r="H189" s="19">
        <f t="shared" si="25"/>
        <v>505.26876804087971</v>
      </c>
      <c r="I189" s="19">
        <f t="shared" si="25"/>
        <v>572.52957004684322</v>
      </c>
      <c r="J189" s="19">
        <f t="shared" si="25"/>
        <v>680.95521299309928</v>
      </c>
      <c r="K189" s="19">
        <f t="shared" si="25"/>
        <v>555.70338639675538</v>
      </c>
      <c r="L189" s="19">
        <f t="shared" si="25"/>
        <v>547.92731719031815</v>
      </c>
      <c r="M189" s="19">
        <f t="shared" si="25"/>
        <v>555.48372342482253</v>
      </c>
      <c r="N189" s="19">
        <f t="shared" si="25"/>
        <v>477.06404244464937</v>
      </c>
      <c r="O189" s="19">
        <f t="shared" si="25"/>
        <v>420.83032162973535</v>
      </c>
      <c r="P189" s="20">
        <f t="shared" si="25"/>
        <v>326.99030001984761</v>
      </c>
      <c r="S189" s="34" t="s">
        <v>50</v>
      </c>
      <c r="T189" s="18">
        <f t="shared" si="28"/>
        <v>593.51144040840063</v>
      </c>
      <c r="U189" s="19">
        <f t="shared" si="26"/>
        <v>666.65093477059406</v>
      </c>
      <c r="V189" s="19">
        <f t="shared" si="26"/>
        <v>566.94219802699592</v>
      </c>
      <c r="W189" s="19">
        <f t="shared" si="26"/>
        <v>555.04036268513994</v>
      </c>
      <c r="X189" s="19">
        <f t="shared" si="26"/>
        <v>550.29938263195243</v>
      </c>
      <c r="Y189" s="19">
        <f t="shared" si="26"/>
        <v>567.97928741363069</v>
      </c>
      <c r="Z189" s="19">
        <f t="shared" si="26"/>
        <v>643.58804222019251</v>
      </c>
      <c r="AA189" s="19">
        <f t="shared" si="26"/>
        <v>765.4707377542195</v>
      </c>
      <c r="AB189" s="19">
        <f t="shared" si="26"/>
        <v>624.67350721633045</v>
      </c>
      <c r="AC189" s="19">
        <f t="shared" si="26"/>
        <v>615.93232524326595</v>
      </c>
      <c r="AD189" s="19">
        <f t="shared" si="26"/>
        <v>624.42658117189353</v>
      </c>
      <c r="AE189" s="19">
        <f t="shared" si="26"/>
        <v>536.27398330793972</v>
      </c>
      <c r="AF189" s="19">
        <f t="shared" si="26"/>
        <v>473.06091593210749</v>
      </c>
      <c r="AG189" s="20">
        <f t="shared" si="26"/>
        <v>367.57410974868725</v>
      </c>
    </row>
    <row r="190" spans="2:33" x14ac:dyDescent="0.3">
      <c r="B190" s="33" t="s">
        <v>49</v>
      </c>
      <c r="C190" s="18">
        <f t="shared" si="27"/>
        <v>560.30963110104813</v>
      </c>
      <c r="D190" s="19">
        <f t="shared" si="25"/>
        <v>629.35760611025535</v>
      </c>
      <c r="E190" s="19">
        <f t="shared" si="25"/>
        <v>535.22670702613016</v>
      </c>
      <c r="F190" s="19">
        <f t="shared" si="25"/>
        <v>523.99067598141789</v>
      </c>
      <c r="G190" s="19">
        <f t="shared" si="25"/>
        <v>519.51491257771499</v>
      </c>
      <c r="H190" s="19">
        <f t="shared" si="25"/>
        <v>536.20578027069018</v>
      </c>
      <c r="I190" s="19">
        <f t="shared" si="25"/>
        <v>607.58488205265928</v>
      </c>
      <c r="J190" s="19">
        <f t="shared" si="25"/>
        <v>722.64929955618629</v>
      </c>
      <c r="K190" s="19">
        <f t="shared" si="25"/>
        <v>589.72845097330287</v>
      </c>
      <c r="L190" s="19">
        <f t="shared" si="25"/>
        <v>581.47626219772587</v>
      </c>
      <c r="M190" s="19">
        <f t="shared" si="25"/>
        <v>589.49533829602717</v>
      </c>
      <c r="N190" s="19">
        <f t="shared" si="25"/>
        <v>506.27411250842749</v>
      </c>
      <c r="O190" s="19">
        <f t="shared" si="25"/>
        <v>446.59726712572308</v>
      </c>
      <c r="P190" s="20">
        <f t="shared" si="25"/>
        <v>347.01153139333508</v>
      </c>
      <c r="S190" s="34" t="s">
        <v>49</v>
      </c>
      <c r="T190" s="18">
        <f t="shared" si="28"/>
        <v>574.58914380662998</v>
      </c>
      <c r="U190" s="19">
        <f t="shared" si="26"/>
        <v>645.39680914009796</v>
      </c>
      <c r="V190" s="19">
        <f t="shared" si="26"/>
        <v>548.86698043768604</v>
      </c>
      <c r="W190" s="19">
        <f t="shared" si="26"/>
        <v>537.34459870550097</v>
      </c>
      <c r="X190" s="19">
        <f t="shared" si="26"/>
        <v>532.75477029765966</v>
      </c>
      <c r="Y190" s="19">
        <f t="shared" si="26"/>
        <v>549.87100540190124</v>
      </c>
      <c r="Z190" s="19">
        <f t="shared" si="26"/>
        <v>623.06920636445307</v>
      </c>
      <c r="AA190" s="19">
        <f t="shared" si="26"/>
        <v>741.06604501603977</v>
      </c>
      <c r="AB190" s="19">
        <f t="shared" si="26"/>
        <v>604.75770344567002</v>
      </c>
      <c r="AC190" s="19">
        <f t="shared" si="26"/>
        <v>596.29520731871241</v>
      </c>
      <c r="AD190" s="19">
        <f t="shared" si="26"/>
        <v>604.51864988276157</v>
      </c>
      <c r="AE190" s="19">
        <f t="shared" si="26"/>
        <v>519.17652792446256</v>
      </c>
      <c r="AF190" s="19">
        <f t="shared" si="26"/>
        <v>457.97881581991237</v>
      </c>
      <c r="AG190" s="20">
        <f t="shared" si="26"/>
        <v>355.85513374544382</v>
      </c>
    </row>
    <row r="191" spans="2:33" x14ac:dyDescent="0.3">
      <c r="B191" s="34" t="s">
        <v>50</v>
      </c>
      <c r="C191" s="18">
        <f t="shared" si="27"/>
        <v>619.67900622876971</v>
      </c>
      <c r="D191" s="19">
        <f t="shared" si="25"/>
        <v>696.04317732419395</v>
      </c>
      <c r="E191" s="19">
        <f t="shared" si="25"/>
        <v>591.93834177952044</v>
      </c>
      <c r="F191" s="19">
        <f t="shared" si="25"/>
        <v>579.51176160801651</v>
      </c>
      <c r="G191" s="19">
        <f t="shared" si="25"/>
        <v>574.5617545687453</v>
      </c>
      <c r="H191" s="19">
        <f t="shared" si="25"/>
        <v>593.02115581936107</v>
      </c>
      <c r="I191" s="19">
        <f t="shared" si="25"/>
        <v>671.96345558107237</v>
      </c>
      <c r="J191" s="19">
        <f t="shared" si="25"/>
        <v>799.21988654900406</v>
      </c>
      <c r="K191" s="19">
        <f t="shared" si="25"/>
        <v>652.21498999731261</v>
      </c>
      <c r="L191" s="19">
        <f t="shared" si="25"/>
        <v>643.08841451865635</v>
      </c>
      <c r="M191" s="19">
        <f t="shared" si="25"/>
        <v>651.9571771306845</v>
      </c>
      <c r="N191" s="19">
        <f t="shared" si="25"/>
        <v>559.91798374423445</v>
      </c>
      <c r="O191" s="19">
        <f t="shared" si="25"/>
        <v>493.9178898872845</v>
      </c>
      <c r="P191" s="20">
        <f t="shared" si="25"/>
        <v>383.7802332634991</v>
      </c>
      <c r="S191" s="34" t="s">
        <v>48</v>
      </c>
      <c r="T191" s="18">
        <f t="shared" si="28"/>
        <v>583.87069766077104</v>
      </c>
      <c r="U191" s="19">
        <f t="shared" si="26"/>
        <v>655.8221457582581</v>
      </c>
      <c r="V191" s="19">
        <f t="shared" si="26"/>
        <v>557.73303454365532</v>
      </c>
      <c r="W191" s="19">
        <f t="shared" si="26"/>
        <v>546.02452745959397</v>
      </c>
      <c r="X191" s="19">
        <f t="shared" si="26"/>
        <v>541.36055783274821</v>
      </c>
      <c r="Y191" s="19">
        <f t="shared" si="26"/>
        <v>558.7532778995278</v>
      </c>
      <c r="Z191" s="19">
        <f t="shared" si="26"/>
        <v>633.13387684433042</v>
      </c>
      <c r="AA191" s="19">
        <f t="shared" si="26"/>
        <v>753.03676266782747</v>
      </c>
      <c r="AB191" s="19">
        <f t="shared" si="26"/>
        <v>614.52658135389345</v>
      </c>
      <c r="AC191" s="19">
        <f t="shared" si="26"/>
        <v>605.92738735439616</v>
      </c>
      <c r="AD191" s="19">
        <f t="shared" si="26"/>
        <v>614.28366626916181</v>
      </c>
      <c r="AE191" s="19">
        <f t="shared" si="26"/>
        <v>527.56298101999562</v>
      </c>
      <c r="AF191" s="19">
        <f t="shared" si="26"/>
        <v>465.37671932871723</v>
      </c>
      <c r="AG191" s="20">
        <f t="shared" si="26"/>
        <v>361.60339513139587</v>
      </c>
    </row>
    <row r="192" spans="2:33" x14ac:dyDescent="0.3">
      <c r="B192" s="34" t="s">
        <v>26</v>
      </c>
      <c r="C192" s="18">
        <f t="shared" si="27"/>
        <v>624.41289022035244</v>
      </c>
      <c r="D192" s="19">
        <f t="shared" si="25"/>
        <v>701.36042645070211</v>
      </c>
      <c r="E192" s="19">
        <f t="shared" si="25"/>
        <v>596.4603078490303</v>
      </c>
      <c r="F192" s="19">
        <f t="shared" si="25"/>
        <v>583.93879790202539</v>
      </c>
      <c r="G192" s="19">
        <f t="shared" si="25"/>
        <v>578.95097651234698</v>
      </c>
      <c r="H192" s="19">
        <f t="shared" si="25"/>
        <v>597.55139377802243</v>
      </c>
      <c r="I192" s="19">
        <f t="shared" si="25"/>
        <v>677.09675364882958</v>
      </c>
      <c r="J192" s="19">
        <f t="shared" si="25"/>
        <v>805.3253285418092</v>
      </c>
      <c r="K192" s="19">
        <f t="shared" si="25"/>
        <v>657.19742456292499</v>
      </c>
      <c r="L192" s="19">
        <f t="shared" si="25"/>
        <v>648.00112887570572</v>
      </c>
      <c r="M192" s="19">
        <f t="shared" si="25"/>
        <v>656.93764219887987</v>
      </c>
      <c r="N192" s="19">
        <f t="shared" si="25"/>
        <v>564.19533823454867</v>
      </c>
      <c r="O192" s="19">
        <f t="shared" si="25"/>
        <v>497.69105303883805</v>
      </c>
      <c r="P192" s="20">
        <f t="shared" si="25"/>
        <v>386.71202711849577</v>
      </c>
      <c r="S192" s="34" t="s">
        <v>47</v>
      </c>
      <c r="T192" s="18">
        <f t="shared" si="28"/>
        <v>578.51504761007209</v>
      </c>
      <c r="U192" s="19">
        <f t="shared" si="26"/>
        <v>649.8065092102147</v>
      </c>
      <c r="V192" s="19">
        <f t="shared" si="26"/>
        <v>552.61713650887214</v>
      </c>
      <c r="W192" s="19">
        <f t="shared" si="26"/>
        <v>541.01602763268386</v>
      </c>
      <c r="X192" s="19">
        <f t="shared" si="26"/>
        <v>536.39483903470034</v>
      </c>
      <c r="Y192" s="19">
        <f t="shared" si="26"/>
        <v>553.628021514681</v>
      </c>
      <c r="Z192" s="19">
        <f t="shared" si="26"/>
        <v>627.3263521762733</v>
      </c>
      <c r="AA192" s="19">
        <f t="shared" si="26"/>
        <v>746.12940904943548</v>
      </c>
      <c r="AB192" s="19">
        <f t="shared" si="26"/>
        <v>608.88973516556825</v>
      </c>
      <c r="AC192" s="19">
        <f t="shared" si="26"/>
        <v>600.36941868803581</v>
      </c>
      <c r="AD192" s="19">
        <f t="shared" si="26"/>
        <v>608.64904825942324</v>
      </c>
      <c r="AE192" s="19">
        <f t="shared" si="26"/>
        <v>522.72382276566543</v>
      </c>
      <c r="AF192" s="19">
        <f t="shared" si="26"/>
        <v>461.10797479255098</v>
      </c>
      <c r="AG192" s="20">
        <f t="shared" si="26"/>
        <v>358.28652848741575</v>
      </c>
    </row>
    <row r="193" spans="2:33" x14ac:dyDescent="0.3">
      <c r="B193" s="34" t="s">
        <v>27</v>
      </c>
      <c r="C193" s="18">
        <f t="shared" si="27"/>
        <v>624.76113881489982</v>
      </c>
      <c r="D193" s="19">
        <f t="shared" si="25"/>
        <v>701.75159035299828</v>
      </c>
      <c r="E193" s="19">
        <f t="shared" si="25"/>
        <v>596.79296668289658</v>
      </c>
      <c r="F193" s="19">
        <f t="shared" si="25"/>
        <v>584.26447321856051</v>
      </c>
      <c r="G193" s="19">
        <f t="shared" si="25"/>
        <v>579.27387001284978</v>
      </c>
      <c r="H193" s="19">
        <f t="shared" si="25"/>
        <v>597.88466113414574</v>
      </c>
      <c r="I193" s="19">
        <f t="shared" si="25"/>
        <v>677.47438517521846</v>
      </c>
      <c r="J193" s="19">
        <f t="shared" si="25"/>
        <v>805.77447592202941</v>
      </c>
      <c r="K193" s="19">
        <f t="shared" si="25"/>
        <v>657.56395780243497</v>
      </c>
      <c r="L193" s="19">
        <f t="shared" si="25"/>
        <v>648.36253314190606</v>
      </c>
      <c r="M193" s="19">
        <f t="shared" si="25"/>
        <v>657.30403055213822</v>
      </c>
      <c r="N193" s="19">
        <f t="shared" si="25"/>
        <v>564.51000219595574</v>
      </c>
      <c r="O193" s="19">
        <f t="shared" si="25"/>
        <v>497.96862611981408</v>
      </c>
      <c r="P193" s="20">
        <f t="shared" si="25"/>
        <v>386.92770479275242</v>
      </c>
      <c r="S193" s="34" t="s">
        <v>46</v>
      </c>
      <c r="T193" s="18">
        <f t="shared" si="28"/>
        <v>591.52983595843421</v>
      </c>
      <c r="U193" s="19">
        <f t="shared" si="26"/>
        <v>664.42513359984196</v>
      </c>
      <c r="V193" s="19">
        <f t="shared" si="26"/>
        <v>565.04930244656543</v>
      </c>
      <c r="W193" s="19">
        <f t="shared" si="26"/>
        <v>553.18720472098823</v>
      </c>
      <c r="X193" s="19">
        <f t="shared" si="26"/>
        <v>548.46205375976263</v>
      </c>
      <c r="Y193" s="19">
        <f t="shared" si="26"/>
        <v>566.08292921933344</v>
      </c>
      <c r="Z193" s="19">
        <f t="shared" si="26"/>
        <v>641.43924298637944</v>
      </c>
      <c r="AA193" s="19">
        <f t="shared" si="26"/>
        <v>762.91499894788876</v>
      </c>
      <c r="AB193" s="19">
        <f t="shared" si="26"/>
        <v>622.58785946399007</v>
      </c>
      <c r="AC193" s="19">
        <f t="shared" si="26"/>
        <v>613.87586237923006</v>
      </c>
      <c r="AD193" s="19">
        <f t="shared" si="26"/>
        <v>622.34175785142611</v>
      </c>
      <c r="AE193" s="19">
        <f t="shared" si="26"/>
        <v>534.4834821661367</v>
      </c>
      <c r="AF193" s="19">
        <f t="shared" si="26"/>
        <v>471.48146934979513</v>
      </c>
      <c r="AG193" s="20">
        <f t="shared" si="26"/>
        <v>366.34686046252472</v>
      </c>
    </row>
    <row r="194" spans="2:33" x14ac:dyDescent="0.3">
      <c r="B194" s="34" t="s">
        <v>28</v>
      </c>
      <c r="C194" s="18">
        <f t="shared" si="27"/>
        <v>538.86772085691643</v>
      </c>
      <c r="D194" s="19">
        <f t="shared" si="25"/>
        <v>605.27337026522855</v>
      </c>
      <c r="E194" s="19">
        <f t="shared" si="25"/>
        <v>514.74466928252639</v>
      </c>
      <c r="F194" s="19">
        <f t="shared" si="25"/>
        <v>503.93861829845946</v>
      </c>
      <c r="G194" s="19">
        <f t="shared" si="25"/>
        <v>499.63413325916292</v>
      </c>
      <c r="H194" s="19">
        <f t="shared" si="25"/>
        <v>515.68627538487249</v>
      </c>
      <c r="I194" s="19">
        <f t="shared" si="25"/>
        <v>584.33384408448467</v>
      </c>
      <c r="J194" s="19">
        <f t="shared" si="25"/>
        <v>694.99498030306268</v>
      </c>
      <c r="K194" s="19">
        <f t="shared" si="25"/>
        <v>567.16074231312462</v>
      </c>
      <c r="L194" s="19">
        <f t="shared" si="25"/>
        <v>559.22434802192197</v>
      </c>
      <c r="M194" s="19">
        <f t="shared" si="25"/>
        <v>566.93655038399527</v>
      </c>
      <c r="N194" s="19">
        <f t="shared" si="25"/>
        <v>486.9000316845777</v>
      </c>
      <c r="O194" s="19">
        <f t="shared" si="25"/>
        <v>429.50689782729262</v>
      </c>
      <c r="P194" s="20">
        <f t="shared" si="25"/>
        <v>333.73210570294799</v>
      </c>
      <c r="S194" s="34" t="s">
        <v>45</v>
      </c>
      <c r="T194" s="18">
        <f t="shared" si="28"/>
        <v>616.80975333853803</v>
      </c>
      <c r="U194" s="19">
        <f t="shared" si="26"/>
        <v>692.82034118130491</v>
      </c>
      <c r="V194" s="19">
        <f t="shared" si="26"/>
        <v>589.19753439227964</v>
      </c>
      <c r="W194" s="19">
        <f t="shared" si="26"/>
        <v>576.82849207620427</v>
      </c>
      <c r="X194" s="19">
        <f t="shared" si="26"/>
        <v>571.90140468058951</v>
      </c>
      <c r="Y194" s="19">
        <f t="shared" si="26"/>
        <v>590.27533476007011</v>
      </c>
      <c r="Z194" s="19">
        <f t="shared" si="26"/>
        <v>668.8521139547197</v>
      </c>
      <c r="AA194" s="19">
        <f t="shared" si="26"/>
        <v>795.5193190836527</v>
      </c>
      <c r="AB194" s="19">
        <f t="shared" si="26"/>
        <v>649.19508819929831</v>
      </c>
      <c r="AC194" s="19">
        <f t="shared" si="26"/>
        <v>640.11077081363305</v>
      </c>
      <c r="AD194" s="19">
        <f t="shared" si="26"/>
        <v>648.93846906410988</v>
      </c>
      <c r="AE194" s="19">
        <f t="shared" si="26"/>
        <v>557.32543780189542</v>
      </c>
      <c r="AF194" s="19">
        <f t="shared" si="26"/>
        <v>491.63093919369715</v>
      </c>
      <c r="AG194" s="20">
        <f t="shared" si="26"/>
        <v>382.00324464126601</v>
      </c>
    </row>
    <row r="195" spans="2:33" x14ac:dyDescent="0.3">
      <c r="B195" s="34" t="s">
        <v>29</v>
      </c>
      <c r="C195" s="18">
        <f t="shared" si="27"/>
        <v>381.08818662337472</v>
      </c>
      <c r="D195" s="19">
        <f t="shared" si="27"/>
        <v>428.05037703685622</v>
      </c>
      <c r="E195" s="19">
        <f t="shared" si="27"/>
        <v>364.02832271895016</v>
      </c>
      <c r="F195" s="19">
        <f t="shared" si="27"/>
        <v>356.38626472458901</v>
      </c>
      <c r="G195" s="19">
        <f t="shared" si="27"/>
        <v>353.34212544052798</v>
      </c>
      <c r="H195" s="19">
        <f t="shared" si="27"/>
        <v>364.69422818733852</v>
      </c>
      <c r="I195" s="19">
        <f t="shared" si="27"/>
        <v>413.24190781126822</v>
      </c>
      <c r="J195" s="19">
        <f t="shared" si="27"/>
        <v>491.50165523900074</v>
      </c>
      <c r="K195" s="19">
        <f t="shared" si="27"/>
        <v>401.09706045923303</v>
      </c>
      <c r="L195" s="19">
        <f t="shared" si="27"/>
        <v>395.48442865424579</v>
      </c>
      <c r="M195" s="19">
        <f t="shared" si="27"/>
        <v>400.93851153818889</v>
      </c>
      <c r="N195" s="19">
        <f t="shared" si="27"/>
        <v>344.33654672518105</v>
      </c>
      <c r="O195" s="19">
        <f t="shared" si="27"/>
        <v>303.74802293770233</v>
      </c>
      <c r="P195" s="20">
        <f t="shared" si="27"/>
        <v>236.01592386734717</v>
      </c>
      <c r="S195" s="34" t="s">
        <v>44</v>
      </c>
      <c r="T195" s="18">
        <f t="shared" si="28"/>
        <v>620.56547417613399</v>
      </c>
      <c r="U195" s="19">
        <f t="shared" si="28"/>
        <v>697.03888632914197</v>
      </c>
      <c r="V195" s="19">
        <f t="shared" si="28"/>
        <v>592.78512593959204</v>
      </c>
      <c r="W195" s="19">
        <f t="shared" si="28"/>
        <v>580.34076920166115</v>
      </c>
      <c r="X195" s="19">
        <f t="shared" si="28"/>
        <v>575.38368104049391</v>
      </c>
      <c r="Y195" s="19">
        <f t="shared" si="28"/>
        <v>593.86948897484717</v>
      </c>
      <c r="Z195" s="19">
        <f t="shared" si="28"/>
        <v>672.92471787846318</v>
      </c>
      <c r="AA195" s="19">
        <f t="shared" si="28"/>
        <v>800.36319268847353</v>
      </c>
      <c r="AB195" s="19">
        <f t="shared" si="28"/>
        <v>653.14800156880654</v>
      </c>
      <c r="AC195" s="19">
        <f t="shared" si="28"/>
        <v>644.00837027165403</v>
      </c>
      <c r="AD195" s="19">
        <f t="shared" si="28"/>
        <v>652.88981989374565</v>
      </c>
      <c r="AE195" s="19">
        <f t="shared" si="28"/>
        <v>560.71896189704046</v>
      </c>
      <c r="AF195" s="19">
        <f t="shared" si="28"/>
        <v>494.62445308147636</v>
      </c>
      <c r="AG195" s="20">
        <f t="shared" si="28"/>
        <v>384.32924149550348</v>
      </c>
    </row>
    <row r="196" spans="2:33" x14ac:dyDescent="0.3">
      <c r="B196" s="34" t="s">
        <v>30</v>
      </c>
      <c r="C196" s="18">
        <f t="shared" ref="C196:P202" si="29">C195+C140-C168</f>
        <v>255.84828555684584</v>
      </c>
      <c r="D196" s="19">
        <f t="shared" si="29"/>
        <v>287.37693515825134</v>
      </c>
      <c r="E196" s="19">
        <f t="shared" si="29"/>
        <v>244.39493411487697</v>
      </c>
      <c r="F196" s="19">
        <f t="shared" si="29"/>
        <v>239.26434359905076</v>
      </c>
      <c r="G196" s="19">
        <f t="shared" si="29"/>
        <v>237.22062289565105</v>
      </c>
      <c r="H196" s="19">
        <f t="shared" si="29"/>
        <v>244.8419980187457</v>
      </c>
      <c r="I196" s="19">
        <f t="shared" si="29"/>
        <v>277.43508548650505</v>
      </c>
      <c r="J196" s="19">
        <f t="shared" si="29"/>
        <v>329.97573856973816</v>
      </c>
      <c r="K196" s="19">
        <f t="shared" si="29"/>
        <v>269.2814914302329</v>
      </c>
      <c r="L196" s="19">
        <f t="shared" si="29"/>
        <v>265.51338138333972</v>
      </c>
      <c r="M196" s="19">
        <f t="shared" si="29"/>
        <v>269.17504764359819</v>
      </c>
      <c r="N196" s="19">
        <f t="shared" si="29"/>
        <v>231.17461581476024</v>
      </c>
      <c r="O196" s="19">
        <f t="shared" si="29"/>
        <v>203.92500643609804</v>
      </c>
      <c r="P196" s="20">
        <f t="shared" si="29"/>
        <v>158.45222078545544</v>
      </c>
      <c r="S196" s="34" t="s">
        <v>43</v>
      </c>
      <c r="T196" s="18">
        <f t="shared" ref="T196:AG202" si="30">T195+T140-T168</f>
        <v>632.57849994554954</v>
      </c>
      <c r="U196" s="19">
        <f t="shared" si="30"/>
        <v>710.53229911507481</v>
      </c>
      <c r="V196" s="19">
        <f t="shared" si="30"/>
        <v>604.26037438632943</v>
      </c>
      <c r="W196" s="19">
        <f t="shared" si="30"/>
        <v>591.57511739790527</v>
      </c>
      <c r="X196" s="19">
        <f t="shared" si="30"/>
        <v>586.52206897098131</v>
      </c>
      <c r="Y196" s="19">
        <f t="shared" si="30"/>
        <v>605.36572872971897</v>
      </c>
      <c r="Z196" s="19">
        <f t="shared" si="30"/>
        <v>685.95132395493374</v>
      </c>
      <c r="AA196" s="19">
        <f t="shared" si="30"/>
        <v>815.8567772637723</v>
      </c>
      <c r="AB196" s="19">
        <f t="shared" si="30"/>
        <v>665.79176616835207</v>
      </c>
      <c r="AC196" s="19">
        <f t="shared" si="30"/>
        <v>656.47520813121071</v>
      </c>
      <c r="AD196" s="19">
        <f t="shared" si="30"/>
        <v>665.52858656278306</v>
      </c>
      <c r="AE196" s="19">
        <f t="shared" si="30"/>
        <v>571.57346737466435</v>
      </c>
      <c r="AF196" s="19">
        <f t="shared" si="30"/>
        <v>504.19948834901106</v>
      </c>
      <c r="AG196" s="20">
        <f t="shared" si="30"/>
        <v>391.76916084995179</v>
      </c>
    </row>
    <row r="197" spans="2:33" x14ac:dyDescent="0.3">
      <c r="B197" s="34" t="s">
        <v>31</v>
      </c>
      <c r="C197" s="18">
        <f t="shared" si="29"/>
        <v>214.48405863717807</v>
      </c>
      <c r="D197" s="19">
        <f t="shared" si="29"/>
        <v>240.91531931629802</v>
      </c>
      <c r="E197" s="19">
        <f t="shared" si="29"/>
        <v>204.88242579088083</v>
      </c>
      <c r="F197" s="19">
        <f t="shared" si="29"/>
        <v>200.58132260136847</v>
      </c>
      <c r="G197" s="19">
        <f t="shared" si="29"/>
        <v>198.868020086044</v>
      </c>
      <c r="H197" s="19">
        <f t="shared" si="29"/>
        <v>205.25721071610809</v>
      </c>
      <c r="I197" s="19">
        <f t="shared" si="29"/>
        <v>232.58081645529268</v>
      </c>
      <c r="J197" s="19">
        <f t="shared" si="29"/>
        <v>276.62696862009182</v>
      </c>
      <c r="K197" s="19">
        <f t="shared" si="29"/>
        <v>225.74545329519569</v>
      </c>
      <c r="L197" s="19">
        <f t="shared" si="29"/>
        <v>222.58655178256623</v>
      </c>
      <c r="M197" s="19">
        <f t="shared" si="29"/>
        <v>225.65621878918984</v>
      </c>
      <c r="N197" s="19">
        <f t="shared" si="29"/>
        <v>193.79950014487571</v>
      </c>
      <c r="O197" s="19">
        <f t="shared" si="29"/>
        <v>170.95546660721658</v>
      </c>
      <c r="P197" s="20">
        <f t="shared" si="29"/>
        <v>132.83448564124785</v>
      </c>
      <c r="S197" s="34" t="s">
        <v>42</v>
      </c>
      <c r="T197" s="18">
        <f t="shared" si="30"/>
        <v>656.83615112298025</v>
      </c>
      <c r="U197" s="19">
        <f t="shared" si="30"/>
        <v>737.77926477027006</v>
      </c>
      <c r="V197" s="19">
        <f t="shared" si="30"/>
        <v>627.43210308635469</v>
      </c>
      <c r="W197" s="19">
        <f t="shared" si="30"/>
        <v>614.26040127069132</v>
      </c>
      <c r="X197" s="19">
        <f t="shared" si="30"/>
        <v>609.01358229017831</v>
      </c>
      <c r="Y197" s="19">
        <f t="shared" si="30"/>
        <v>628.57984473834188</v>
      </c>
      <c r="Z197" s="19">
        <f t="shared" si="30"/>
        <v>712.2556766046489</v>
      </c>
      <c r="AA197" s="19">
        <f t="shared" si="30"/>
        <v>847.14264789533956</v>
      </c>
      <c r="AB197" s="19">
        <f t="shared" si="30"/>
        <v>691.32305504697752</v>
      </c>
      <c r="AC197" s="19">
        <f t="shared" si="30"/>
        <v>681.64923255165638</v>
      </c>
      <c r="AD197" s="19">
        <f t="shared" si="30"/>
        <v>691.04978322507577</v>
      </c>
      <c r="AE197" s="19">
        <f t="shared" si="30"/>
        <v>593.49174280616046</v>
      </c>
      <c r="AF197" s="19">
        <f t="shared" si="30"/>
        <v>523.53415639931961</v>
      </c>
      <c r="AG197" s="20">
        <f t="shared" si="30"/>
        <v>406.7924340829037</v>
      </c>
    </row>
    <row r="198" spans="2:33" x14ac:dyDescent="0.3">
      <c r="B198" s="34" t="s">
        <v>32</v>
      </c>
      <c r="C198" s="18">
        <f t="shared" si="29"/>
        <v>98.240153269257291</v>
      </c>
      <c r="D198" s="19">
        <f t="shared" si="29"/>
        <v>110.3464660494015</v>
      </c>
      <c r="E198" s="19">
        <f t="shared" si="29"/>
        <v>93.842316486193653</v>
      </c>
      <c r="F198" s="19">
        <f t="shared" si="29"/>
        <v>91.872281793408604</v>
      </c>
      <c r="G198" s="19">
        <f t="shared" si="29"/>
        <v>91.087537683419498</v>
      </c>
      <c r="H198" s="19">
        <f t="shared" si="29"/>
        <v>94.013979260253805</v>
      </c>
      <c r="I198" s="19">
        <f t="shared" si="29"/>
        <v>106.52901293101712</v>
      </c>
      <c r="J198" s="19">
        <f t="shared" si="29"/>
        <v>126.70347609198632</v>
      </c>
      <c r="K198" s="19">
        <f t="shared" si="29"/>
        <v>103.39821090887268</v>
      </c>
      <c r="L198" s="19">
        <f t="shared" si="29"/>
        <v>101.95133895608028</v>
      </c>
      <c r="M198" s="19">
        <f t="shared" si="29"/>
        <v>103.35733881981137</v>
      </c>
      <c r="N198" s="19">
        <f t="shared" si="29"/>
        <v>88.766003024701661</v>
      </c>
      <c r="O198" s="19">
        <f t="shared" si="29"/>
        <v>78.302748224847377</v>
      </c>
      <c r="P198" s="20">
        <f t="shared" si="29"/>
        <v>60.842191777590457</v>
      </c>
      <c r="S198" s="34" t="s">
        <v>41</v>
      </c>
      <c r="T198" s="18">
        <f t="shared" si="30"/>
        <v>674.43527952533543</v>
      </c>
      <c r="U198" s="19">
        <f t="shared" si="30"/>
        <v>757.54716577737543</v>
      </c>
      <c r="V198" s="19">
        <f t="shared" si="30"/>
        <v>644.243385667403</v>
      </c>
      <c r="W198" s="19">
        <f t="shared" si="30"/>
        <v>630.71876406933256</v>
      </c>
      <c r="X198" s="19">
        <f t="shared" si="30"/>
        <v>625.33136293483165</v>
      </c>
      <c r="Y198" s="19">
        <f t="shared" si="30"/>
        <v>645.42187966557492</v>
      </c>
      <c r="Z198" s="19">
        <f t="shared" si="30"/>
        <v>731.3397040085008</v>
      </c>
      <c r="AA198" s="19">
        <f t="shared" si="30"/>
        <v>869.8408081746295</v>
      </c>
      <c r="AB198" s="19">
        <f t="shared" si="30"/>
        <v>709.84621823231544</v>
      </c>
      <c r="AC198" s="19">
        <f t="shared" si="30"/>
        <v>699.91319739057917</v>
      </c>
      <c r="AD198" s="19">
        <f t="shared" si="30"/>
        <v>709.56562442322684</v>
      </c>
      <c r="AE198" s="19">
        <f t="shared" si="30"/>
        <v>609.39363457859974</v>
      </c>
      <c r="AF198" s="19">
        <f t="shared" si="30"/>
        <v>537.56161945192082</v>
      </c>
      <c r="AG198" s="20">
        <f t="shared" si="30"/>
        <v>417.69194420927494</v>
      </c>
    </row>
    <row r="199" spans="2:33" x14ac:dyDescent="0.3">
      <c r="B199" s="34" t="s">
        <v>33</v>
      </c>
      <c r="C199" s="18">
        <f t="shared" si="29"/>
        <v>27.563687515450681</v>
      </c>
      <c r="D199" s="19">
        <f t="shared" si="29"/>
        <v>30.960410864625715</v>
      </c>
      <c r="E199" s="19">
        <f t="shared" si="29"/>
        <v>26.329766406837692</v>
      </c>
      <c r="F199" s="19">
        <f t="shared" si="29"/>
        <v>25.777024794986858</v>
      </c>
      <c r="G199" s="19">
        <f t="shared" si="29"/>
        <v>25.556845563710141</v>
      </c>
      <c r="H199" s="19">
        <f t="shared" si="29"/>
        <v>26.377930613679524</v>
      </c>
      <c r="I199" s="19">
        <f t="shared" si="29"/>
        <v>29.889330645810944</v>
      </c>
      <c r="J199" s="19">
        <f t="shared" si="29"/>
        <v>35.549771716549259</v>
      </c>
      <c r="K199" s="19">
        <f t="shared" si="29"/>
        <v>29.010907254362806</v>
      </c>
      <c r="L199" s="19">
        <f t="shared" si="29"/>
        <v>28.604951796696341</v>
      </c>
      <c r="M199" s="19">
        <f t="shared" si="29"/>
        <v>28.999439586067766</v>
      </c>
      <c r="N199" s="19">
        <f t="shared" si="29"/>
        <v>24.905482004516436</v>
      </c>
      <c r="O199" s="19">
        <f t="shared" si="29"/>
        <v>21.969758920827275</v>
      </c>
      <c r="P199" s="20">
        <f t="shared" si="29"/>
        <v>17.070771024920909</v>
      </c>
      <c r="S199" s="34" t="s">
        <v>40</v>
      </c>
      <c r="T199" s="18">
        <f t="shared" si="30"/>
        <v>674.39136494452703</v>
      </c>
      <c r="U199" s="19">
        <f t="shared" si="30"/>
        <v>757.49783952289613</v>
      </c>
      <c r="V199" s="19">
        <f t="shared" si="30"/>
        <v>644.20143697480182</v>
      </c>
      <c r="W199" s="19">
        <f t="shared" si="30"/>
        <v>630.67769600695067</v>
      </c>
      <c r="X199" s="19">
        <f t="shared" si="30"/>
        <v>625.29064566291061</v>
      </c>
      <c r="Y199" s="19">
        <f t="shared" si="30"/>
        <v>645.37985423756049</v>
      </c>
      <c r="Z199" s="19">
        <f t="shared" si="30"/>
        <v>731.29208420345049</v>
      </c>
      <c r="AA199" s="19">
        <f t="shared" si="30"/>
        <v>869.78417013148339</v>
      </c>
      <c r="AB199" s="19">
        <f t="shared" si="30"/>
        <v>709.79999793504089</v>
      </c>
      <c r="AC199" s="19">
        <f t="shared" si="30"/>
        <v>699.86762386321675</v>
      </c>
      <c r="AD199" s="19">
        <f t="shared" si="30"/>
        <v>709.51942239628886</v>
      </c>
      <c r="AE199" s="19">
        <f t="shared" si="30"/>
        <v>609.35395506179179</v>
      </c>
      <c r="AF199" s="19">
        <f t="shared" si="30"/>
        <v>537.52661714125657</v>
      </c>
      <c r="AG199" s="20">
        <f t="shared" si="30"/>
        <v>417.6647469863629</v>
      </c>
    </row>
    <row r="200" spans="2:33" x14ac:dyDescent="0.3">
      <c r="B200" s="34" t="s">
        <v>34</v>
      </c>
      <c r="C200" s="18">
        <f t="shared" si="29"/>
        <v>15.163523924297566</v>
      </c>
      <c r="D200" s="19">
        <f t="shared" si="29"/>
        <v>17.032152559002824</v>
      </c>
      <c r="E200" s="19">
        <f t="shared" si="29"/>
        <v>14.484710821346116</v>
      </c>
      <c r="F200" s="19">
        <f t="shared" si="29"/>
        <v>14.180632832849243</v>
      </c>
      <c r="G200" s="19">
        <f t="shared" si="29"/>
        <v>14.059506331207299</v>
      </c>
      <c r="H200" s="19">
        <f t="shared" si="29"/>
        <v>14.511207243580344</v>
      </c>
      <c r="I200" s="19">
        <f t="shared" si="29"/>
        <v>16.442922597890544</v>
      </c>
      <c r="J200" s="19">
        <f t="shared" si="29"/>
        <v>19.556883077601576</v>
      </c>
      <c r="K200" s="19">
        <f t="shared" si="29"/>
        <v>15.959678325714467</v>
      </c>
      <c r="L200" s="19">
        <f t="shared" si="29"/>
        <v>15.736351338312113</v>
      </c>
      <c r="M200" s="19">
        <f t="shared" si="29"/>
        <v>15.953369653754571</v>
      </c>
      <c r="N200" s="19">
        <f t="shared" si="29"/>
        <v>13.701173763849797</v>
      </c>
      <c r="O200" s="19">
        <f t="shared" si="29"/>
        <v>12.086153741957606</v>
      </c>
      <c r="P200" s="20">
        <f t="shared" si="29"/>
        <v>9.3910890804249334</v>
      </c>
      <c r="S200" s="34" t="s">
        <v>39</v>
      </c>
      <c r="T200" s="18">
        <f t="shared" si="30"/>
        <v>606.85849206656519</v>
      </c>
      <c r="U200" s="19">
        <f t="shared" si="30"/>
        <v>681.64276788205689</v>
      </c>
      <c r="V200" s="19">
        <f t="shared" si="30"/>
        <v>579.69175311400954</v>
      </c>
      <c r="W200" s="19">
        <f t="shared" si="30"/>
        <v>567.52226596239984</v>
      </c>
      <c r="X200" s="19">
        <f t="shared" si="30"/>
        <v>562.67466942067983</v>
      </c>
      <c r="Y200" s="19">
        <f t="shared" si="30"/>
        <v>580.75216485751071</v>
      </c>
      <c r="Z200" s="19">
        <f t="shared" si="30"/>
        <v>658.06123053848148</v>
      </c>
      <c r="AA200" s="19">
        <f t="shared" si="30"/>
        <v>782.68485829853216</v>
      </c>
      <c r="AB200" s="19">
        <f t="shared" si="30"/>
        <v>638.72134016891187</v>
      </c>
      <c r="AC200" s="19">
        <f t="shared" si="30"/>
        <v>629.78358404511562</v>
      </c>
      <c r="AD200" s="19">
        <f t="shared" si="30"/>
        <v>638.46886118236398</v>
      </c>
      <c r="AE200" s="19">
        <f t="shared" si="30"/>
        <v>548.33386298475841</v>
      </c>
      <c r="AF200" s="19">
        <f t="shared" si="30"/>
        <v>483.69924242849265</v>
      </c>
      <c r="AG200" s="20">
        <f t="shared" si="30"/>
        <v>375.8402193752238</v>
      </c>
    </row>
    <row r="201" spans="2:33" x14ac:dyDescent="0.3">
      <c r="B201" s="34" t="s">
        <v>35</v>
      </c>
      <c r="C201" s="18">
        <f t="shared" si="29"/>
        <v>5.5111838182904016</v>
      </c>
      <c r="D201" s="19">
        <f t="shared" si="29"/>
        <v>6.1903370247216891</v>
      </c>
      <c r="E201" s="19">
        <f t="shared" si="29"/>
        <v>5.2644691491076223</v>
      </c>
      <c r="F201" s="19">
        <f t="shared" si="29"/>
        <v>5.1539519831725489</v>
      </c>
      <c r="G201" s="19">
        <f t="shared" si="29"/>
        <v>5.1099285477792904</v>
      </c>
      <c r="H201" s="19">
        <f t="shared" si="29"/>
        <v>5.2740992755999496</v>
      </c>
      <c r="I201" s="19">
        <f t="shared" si="29"/>
        <v>5.9761813546316525</v>
      </c>
      <c r="J201" s="19">
        <f t="shared" si="29"/>
        <v>7.1079505061994261</v>
      </c>
      <c r="K201" s="19">
        <f t="shared" si="29"/>
        <v>5.8005461905102234</v>
      </c>
      <c r="L201" s="19">
        <f t="shared" si="29"/>
        <v>5.7193779815038805</v>
      </c>
      <c r="M201" s="19">
        <f t="shared" si="29"/>
        <v>5.7982533032507799</v>
      </c>
      <c r="N201" s="19">
        <f t="shared" si="29"/>
        <v>4.9796925514074779</v>
      </c>
      <c r="O201" s="19">
        <f t="shared" si="29"/>
        <v>4.3927134128310783</v>
      </c>
      <c r="P201" s="20">
        <f t="shared" si="29"/>
        <v>3.41319197533163</v>
      </c>
      <c r="S201" s="34" t="s">
        <v>38</v>
      </c>
      <c r="T201" s="18">
        <f t="shared" si="30"/>
        <v>401.43259712024172</v>
      </c>
      <c r="U201" s="19">
        <f t="shared" si="30"/>
        <v>450.90186624447824</v>
      </c>
      <c r="V201" s="19">
        <f t="shared" si="30"/>
        <v>383.46199159097796</v>
      </c>
      <c r="W201" s="19">
        <f t="shared" si="30"/>
        <v>375.4119619765678</v>
      </c>
      <c r="X201" s="19">
        <f t="shared" si="30"/>
        <v>372.20531117580697</v>
      </c>
      <c r="Y201" s="19">
        <f t="shared" si="30"/>
        <v>384.16344645364438</v>
      </c>
      <c r="Z201" s="19">
        <f t="shared" si="30"/>
        <v>435.302846203277</v>
      </c>
      <c r="AA201" s="19">
        <f t="shared" si="30"/>
        <v>517.74049387283617</v>
      </c>
      <c r="AB201" s="19">
        <f t="shared" si="30"/>
        <v>422.50964561274236</v>
      </c>
      <c r="AC201" s="19">
        <f t="shared" si="30"/>
        <v>416.59738319883951</v>
      </c>
      <c r="AD201" s="19">
        <f t="shared" si="30"/>
        <v>422.34263255020278</v>
      </c>
      <c r="AE201" s="19">
        <f t="shared" si="30"/>
        <v>362.71896922355631</v>
      </c>
      <c r="AF201" s="19">
        <f t="shared" si="30"/>
        <v>319.96362521341257</v>
      </c>
      <c r="AG201" s="20">
        <f t="shared" si="30"/>
        <v>248.61564489648481</v>
      </c>
    </row>
    <row r="202" spans="2:33" ht="16.5" thickBot="1" x14ac:dyDescent="0.35">
      <c r="B202" s="34" t="s">
        <v>36</v>
      </c>
      <c r="C202" s="21">
        <f>C201+C146-C174</f>
        <v>1.2789769243681803E-13</v>
      </c>
      <c r="D202" s="22">
        <f t="shared" si="29"/>
        <v>4.0500935938325711E-13</v>
      </c>
      <c r="E202" s="22">
        <f t="shared" si="29"/>
        <v>2.5579538487363607E-13</v>
      </c>
      <c r="F202" s="22">
        <f t="shared" si="29"/>
        <v>2.7533531010703882E-13</v>
      </c>
      <c r="G202" s="22">
        <f t="shared" si="29"/>
        <v>2.4957813593573519E-13</v>
      </c>
      <c r="H202" s="22">
        <f t="shared" si="29"/>
        <v>3.1352698215414421E-13</v>
      </c>
      <c r="I202" s="22">
        <f t="shared" si="29"/>
        <v>3.6326497365735122E-13</v>
      </c>
      <c r="J202" s="22">
        <f t="shared" si="29"/>
        <v>4.5474735088646412E-13</v>
      </c>
      <c r="K202" s="22">
        <f t="shared" si="29"/>
        <v>-1.4921397450962104E-13</v>
      </c>
      <c r="L202" s="22">
        <f t="shared" si="29"/>
        <v>-2.2115642650533118E-13</v>
      </c>
      <c r="M202" s="22">
        <f t="shared" si="29"/>
        <v>4.7073456244106637E-13</v>
      </c>
      <c r="N202" s="22">
        <f t="shared" si="29"/>
        <v>8.2600593032111647E-14</v>
      </c>
      <c r="O202" s="22">
        <f t="shared" si="29"/>
        <v>1.1457501614131615E-13</v>
      </c>
      <c r="P202" s="23">
        <f t="shared" si="29"/>
        <v>8.5265128291212022E-14</v>
      </c>
      <c r="S202" s="34" t="s">
        <v>37</v>
      </c>
      <c r="T202" s="21">
        <f>T201+T146-T174</f>
        <v>5.1159076974727213E-13</v>
      </c>
      <c r="U202" s="22">
        <f t="shared" si="30"/>
        <v>0</v>
      </c>
      <c r="V202" s="22">
        <f t="shared" si="30"/>
        <v>0</v>
      </c>
      <c r="W202" s="22">
        <f t="shared" si="30"/>
        <v>0</v>
      </c>
      <c r="X202" s="22">
        <f t="shared" si="30"/>
        <v>0</v>
      </c>
      <c r="Y202" s="22">
        <f t="shared" si="30"/>
        <v>0</v>
      </c>
      <c r="Z202" s="22">
        <f t="shared" si="30"/>
        <v>0</v>
      </c>
      <c r="AA202" s="22">
        <f t="shared" si="30"/>
        <v>0</v>
      </c>
      <c r="AB202" s="22">
        <f t="shared" si="30"/>
        <v>5.6843418860808015E-13</v>
      </c>
      <c r="AC202" s="22">
        <f t="shared" si="30"/>
        <v>0</v>
      </c>
      <c r="AD202" s="22">
        <f t="shared" si="30"/>
        <v>6.2527760746888816E-13</v>
      </c>
      <c r="AE202" s="22">
        <f t="shared" si="30"/>
        <v>0</v>
      </c>
      <c r="AF202" s="22">
        <f t="shared" si="30"/>
        <v>0</v>
      </c>
      <c r="AG202" s="23">
        <f t="shared" si="30"/>
        <v>0</v>
      </c>
    </row>
    <row r="203" spans="2:33" x14ac:dyDescent="0.3"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2:33" x14ac:dyDescent="0.3">
      <c r="B204" s="24" t="s">
        <v>11</v>
      </c>
      <c r="C204" s="11">
        <f>MAX(C178:C202)</f>
        <v>624.76113881489982</v>
      </c>
      <c r="D204" s="11">
        <f t="shared" ref="D204:P204" si="31">MAX(D178:D202)</f>
        <v>701.75159035299828</v>
      </c>
      <c r="E204" s="11">
        <f t="shared" si="31"/>
        <v>596.79296668289658</v>
      </c>
      <c r="F204" s="11">
        <f t="shared" si="31"/>
        <v>584.26447321856051</v>
      </c>
      <c r="G204" s="11">
        <f t="shared" si="31"/>
        <v>579.27387001284978</v>
      </c>
      <c r="H204" s="11">
        <f t="shared" si="31"/>
        <v>597.88466113414574</v>
      </c>
      <c r="I204" s="11">
        <f t="shared" si="31"/>
        <v>677.47438517521846</v>
      </c>
      <c r="J204" s="11">
        <f t="shared" si="31"/>
        <v>805.77447592202941</v>
      </c>
      <c r="K204" s="11">
        <f t="shared" si="31"/>
        <v>657.56395780243497</v>
      </c>
      <c r="L204" s="11">
        <f t="shared" si="31"/>
        <v>648.36253314190606</v>
      </c>
      <c r="M204" s="11">
        <f t="shared" si="31"/>
        <v>657.30403055213822</v>
      </c>
      <c r="N204" s="11">
        <f t="shared" si="31"/>
        <v>564.51000219595574</v>
      </c>
      <c r="O204" s="11">
        <f t="shared" si="31"/>
        <v>497.96862611981408</v>
      </c>
      <c r="P204" s="11">
        <f t="shared" si="31"/>
        <v>386.92770479275242</v>
      </c>
      <c r="S204" s="24" t="s">
        <v>11</v>
      </c>
      <c r="T204" s="11">
        <f>MAX(T178:T202)</f>
        <v>674.43527952533543</v>
      </c>
      <c r="U204" s="11">
        <f t="shared" ref="U204:AG204" si="32">MAX(U178:U202)</f>
        <v>757.54716577737543</v>
      </c>
      <c r="V204" s="11">
        <f t="shared" si="32"/>
        <v>644.243385667403</v>
      </c>
      <c r="W204" s="11">
        <f t="shared" si="32"/>
        <v>630.71876406933256</v>
      </c>
      <c r="X204" s="11">
        <f t="shared" si="32"/>
        <v>625.33136293483165</v>
      </c>
      <c r="Y204" s="11">
        <f t="shared" si="32"/>
        <v>645.42187966557492</v>
      </c>
      <c r="Z204" s="11">
        <f t="shared" si="32"/>
        <v>731.3397040085008</v>
      </c>
      <c r="AA204" s="11">
        <f t="shared" si="32"/>
        <v>869.8408081746295</v>
      </c>
      <c r="AB204" s="11">
        <f t="shared" si="32"/>
        <v>709.84621823231544</v>
      </c>
      <c r="AC204" s="11">
        <f t="shared" si="32"/>
        <v>699.91319739057917</v>
      </c>
      <c r="AD204" s="11">
        <f t="shared" si="32"/>
        <v>709.56562442322684</v>
      </c>
      <c r="AE204" s="11">
        <f t="shared" si="32"/>
        <v>609.39363457859974</v>
      </c>
      <c r="AF204" s="11">
        <f t="shared" si="32"/>
        <v>537.56161945192082</v>
      </c>
      <c r="AG204" s="11">
        <f t="shared" si="32"/>
        <v>417.69194420927494</v>
      </c>
    </row>
    <row r="205" spans="2:33" x14ac:dyDescent="0.3">
      <c r="B205" s="24" t="s">
        <v>10</v>
      </c>
      <c r="C205" s="25">
        <f>SUM(C122:C146)/C204</f>
        <v>1.5491254316197915</v>
      </c>
      <c r="D205" s="25">
        <f t="shared" ref="D205:P205" si="33">SUM(D122:D146)/D204</f>
        <v>1.5491254316197904</v>
      </c>
      <c r="E205" s="25">
        <f t="shared" si="33"/>
        <v>1.5491254316197909</v>
      </c>
      <c r="F205" s="25">
        <f t="shared" si="33"/>
        <v>1.5491254316197913</v>
      </c>
      <c r="G205" s="25">
        <f t="shared" si="33"/>
        <v>1.5491254316197911</v>
      </c>
      <c r="H205" s="25">
        <f t="shared" si="33"/>
        <v>1.5491254316197907</v>
      </c>
      <c r="I205" s="25">
        <f t="shared" si="33"/>
        <v>1.5491254316197909</v>
      </c>
      <c r="J205" s="25">
        <f t="shared" si="33"/>
        <v>1.5491254316197904</v>
      </c>
      <c r="K205" s="25">
        <f t="shared" si="33"/>
        <v>1.5491254316197918</v>
      </c>
      <c r="L205" s="25">
        <f t="shared" si="33"/>
        <v>1.5491254316197913</v>
      </c>
      <c r="M205" s="25">
        <f t="shared" si="33"/>
        <v>1.5491254316197904</v>
      </c>
      <c r="N205" s="25">
        <f t="shared" si="33"/>
        <v>1.5491254316197913</v>
      </c>
      <c r="O205" s="25">
        <f t="shared" si="33"/>
        <v>1.5491254316197909</v>
      </c>
      <c r="P205" s="25">
        <f t="shared" si="33"/>
        <v>1.5491254316197915</v>
      </c>
      <c r="S205" s="24" t="s">
        <v>10</v>
      </c>
      <c r="T205" s="25">
        <f>SUM(T122:T146)/T204</f>
        <v>1.4120565200559267</v>
      </c>
      <c r="U205" s="25">
        <f t="shared" ref="U205:AG205" si="34">SUM(U122:U146)/U204</f>
        <v>1.4120565200559274</v>
      </c>
      <c r="V205" s="25">
        <f t="shared" si="34"/>
        <v>1.4120565200559267</v>
      </c>
      <c r="W205" s="25">
        <f t="shared" si="34"/>
        <v>1.4120565200559276</v>
      </c>
      <c r="X205" s="25">
        <f t="shared" si="34"/>
        <v>1.4120565200559276</v>
      </c>
      <c r="Y205" s="25">
        <f t="shared" si="34"/>
        <v>1.4120565200559274</v>
      </c>
      <c r="Z205" s="25">
        <f t="shared" si="34"/>
        <v>1.4120565200559281</v>
      </c>
      <c r="AA205" s="25">
        <f t="shared" si="34"/>
        <v>1.4120565200559274</v>
      </c>
      <c r="AB205" s="25">
        <f t="shared" si="34"/>
        <v>1.412056520055927</v>
      </c>
      <c r="AC205" s="25">
        <f t="shared" si="34"/>
        <v>1.4120565200559274</v>
      </c>
      <c r="AD205" s="25">
        <f t="shared" si="34"/>
        <v>1.412056520055927</v>
      </c>
      <c r="AE205" s="25">
        <f t="shared" si="34"/>
        <v>1.4120565200559279</v>
      </c>
      <c r="AF205" s="25">
        <f t="shared" si="34"/>
        <v>1.4120565200559281</v>
      </c>
      <c r="AG205" s="25">
        <f t="shared" si="34"/>
        <v>1.4120565200559281</v>
      </c>
    </row>
    <row r="206" spans="2:33" ht="16.5" thickBot="1" x14ac:dyDescent="0.35"/>
    <row r="207" spans="2:33" ht="30" customHeight="1" thickBot="1" x14ac:dyDescent="0.3">
      <c r="B207" s="37" t="s">
        <v>18</v>
      </c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9"/>
    </row>
    <row r="208" spans="2:33" ht="16.5" thickBot="1" x14ac:dyDescent="0.35"/>
    <row r="209" spans="2:33" ht="16.5" thickBot="1" x14ac:dyDescent="0.3">
      <c r="B209" s="35" t="s">
        <v>19</v>
      </c>
      <c r="C209" s="40" t="s">
        <v>20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2"/>
      <c r="S209" s="35" t="s">
        <v>21</v>
      </c>
      <c r="T209" s="40" t="s">
        <v>20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2"/>
    </row>
    <row r="210" spans="2:33" ht="16.5" thickBot="1" x14ac:dyDescent="0.3">
      <c r="B210" s="45"/>
      <c r="C210" s="12">
        <v>0.29166666666666669</v>
      </c>
      <c r="D210" s="13">
        <v>0.33333333333333331</v>
      </c>
      <c r="E210" s="13">
        <v>0.375</v>
      </c>
      <c r="F210" s="13">
        <v>0.41666666666666702</v>
      </c>
      <c r="G210" s="13">
        <v>0.45833333333333398</v>
      </c>
      <c r="H210" s="13">
        <v>0.5</v>
      </c>
      <c r="I210" s="13">
        <v>0.54166666666666696</v>
      </c>
      <c r="J210" s="13">
        <v>0.58333333333333304</v>
      </c>
      <c r="K210" s="13">
        <v>0.625</v>
      </c>
      <c r="L210" s="13">
        <v>0.66666666666666696</v>
      </c>
      <c r="M210" s="13">
        <v>0.70833333333333304</v>
      </c>
      <c r="N210" s="13">
        <v>0.75</v>
      </c>
      <c r="O210" s="13">
        <v>0.79166666666666696</v>
      </c>
      <c r="P210" s="14">
        <v>0.83333333333333304</v>
      </c>
      <c r="S210" s="46"/>
      <c r="T210" s="12">
        <v>0.29166666666666669</v>
      </c>
      <c r="U210" s="13">
        <v>0.33333333333333331</v>
      </c>
      <c r="V210" s="13">
        <v>0.375</v>
      </c>
      <c r="W210" s="13">
        <v>0.41666666666666702</v>
      </c>
      <c r="X210" s="13">
        <v>0.45833333333333398</v>
      </c>
      <c r="Y210" s="13">
        <v>0.5</v>
      </c>
      <c r="Z210" s="13">
        <v>0.54166666666666696</v>
      </c>
      <c r="AA210" s="13">
        <v>0.58333333333333304</v>
      </c>
      <c r="AB210" s="13">
        <v>0.625</v>
      </c>
      <c r="AC210" s="13">
        <v>0.66666666666666696</v>
      </c>
      <c r="AD210" s="13">
        <v>0.70833333333333304</v>
      </c>
      <c r="AE210" s="13">
        <v>0.75</v>
      </c>
      <c r="AF210" s="13">
        <v>0.79166666666666696</v>
      </c>
      <c r="AG210" s="14">
        <v>0.83333333333333304</v>
      </c>
    </row>
    <row r="211" spans="2:33" x14ac:dyDescent="0.3">
      <c r="B211" s="33" t="s">
        <v>37</v>
      </c>
      <c r="C211" s="15">
        <f t="shared" ref="C211:P211" si="35">C29+C122</f>
        <v>560.26161443989736</v>
      </c>
      <c r="D211" s="16">
        <f t="shared" si="35"/>
        <v>629.30367226861154</v>
      </c>
      <c r="E211" s="16">
        <f t="shared" si="35"/>
        <v>535.18083988767023</v>
      </c>
      <c r="F211" s="16">
        <f t="shared" si="35"/>
        <v>523.94577173323387</v>
      </c>
      <c r="G211" s="16">
        <f t="shared" si="35"/>
        <v>519.4703918874834</v>
      </c>
      <c r="H211" s="16">
        <f t="shared" si="35"/>
        <v>536.15982922892817</v>
      </c>
      <c r="I211" s="16">
        <f t="shared" si="35"/>
        <v>607.53281406063752</v>
      </c>
      <c r="J211" s="16">
        <f t="shared" si="35"/>
        <v>722.58737092847457</v>
      </c>
      <c r="K211" s="16">
        <f t="shared" si="35"/>
        <v>589.67791321769505</v>
      </c>
      <c r="L211" s="16">
        <f t="shared" si="35"/>
        <v>581.4264316270926</v>
      </c>
      <c r="M211" s="16">
        <f t="shared" si="35"/>
        <v>589.44482051739556</v>
      </c>
      <c r="N211" s="16">
        <f t="shared" si="35"/>
        <v>506.2307265104713</v>
      </c>
      <c r="O211" s="16">
        <f t="shared" si="35"/>
        <v>446.5589952337973</v>
      </c>
      <c r="P211" s="17">
        <f t="shared" si="35"/>
        <v>346.98179366584748</v>
      </c>
      <c r="S211" s="33" t="s">
        <v>50</v>
      </c>
      <c r="T211" s="15">
        <f t="shared" ref="T211:AG211" si="36">T31+T133</f>
        <v>72.621012472564686</v>
      </c>
      <c r="U211" s="16">
        <f t="shared" si="36"/>
        <v>81.570231932696842</v>
      </c>
      <c r="V211" s="16">
        <f t="shared" si="36"/>
        <v>69.370046861794179</v>
      </c>
      <c r="W211" s="16">
        <f t="shared" si="36"/>
        <v>67.913759292657232</v>
      </c>
      <c r="X211" s="16">
        <f t="shared" si="36"/>
        <v>67.333661339805985</v>
      </c>
      <c r="Y211" s="16">
        <f t="shared" si="36"/>
        <v>69.49694328898039</v>
      </c>
      <c r="Z211" s="16">
        <f t="shared" si="36"/>
        <v>78.748297099555913</v>
      </c>
      <c r="AA211" s="16">
        <f t="shared" si="36"/>
        <v>93.661648637439896</v>
      </c>
      <c r="AB211" s="16">
        <f t="shared" si="36"/>
        <v>76.433947975159811</v>
      </c>
      <c r="AC211" s="16">
        <f t="shared" si="36"/>
        <v>75.364392374590352</v>
      </c>
      <c r="AD211" s="16">
        <f t="shared" si="36"/>
        <v>76.403734540115494</v>
      </c>
      <c r="AE211" s="16">
        <f t="shared" si="36"/>
        <v>65.617538229287732</v>
      </c>
      <c r="AF211" s="16">
        <f t="shared" si="36"/>
        <v>57.88289885793786</v>
      </c>
      <c r="AG211" s="17">
        <f t="shared" si="36"/>
        <v>44.975719406997754</v>
      </c>
    </row>
    <row r="212" spans="2:33" ht="16.5" thickBot="1" x14ac:dyDescent="0.35">
      <c r="B212" s="34" t="s">
        <v>38</v>
      </c>
      <c r="C212" s="18">
        <f t="shared" ref="C212:P212" si="37">C30+C123</f>
        <v>347.29053059688079</v>
      </c>
      <c r="D212" s="19">
        <f t="shared" si="37"/>
        <v>390.08777438236757</v>
      </c>
      <c r="E212" s="19">
        <f t="shared" si="37"/>
        <v>331.74365878284164</v>
      </c>
      <c r="F212" s="19">
        <f t="shared" si="37"/>
        <v>324.7793537509022</v>
      </c>
      <c r="G212" s="19">
        <f t="shared" si="37"/>
        <v>322.00519075062761</v>
      </c>
      <c r="H212" s="19">
        <f t="shared" si="37"/>
        <v>332.35050693915173</v>
      </c>
      <c r="I212" s="19">
        <f t="shared" si="37"/>
        <v>376.59262728728163</v>
      </c>
      <c r="J212" s="19">
        <f t="shared" si="37"/>
        <v>447.911734419342</v>
      </c>
      <c r="K212" s="19">
        <f t="shared" si="37"/>
        <v>365.52487281743595</v>
      </c>
      <c r="L212" s="19">
        <f t="shared" si="37"/>
        <v>360.41000978567956</v>
      </c>
      <c r="M212" s="19">
        <f t="shared" si="37"/>
        <v>365.3803851611716</v>
      </c>
      <c r="N212" s="19">
        <f t="shared" si="37"/>
        <v>313.79829187481516</v>
      </c>
      <c r="O212" s="19">
        <f t="shared" si="37"/>
        <v>276.80945187115333</v>
      </c>
      <c r="P212" s="20">
        <f t="shared" si="37"/>
        <v>215.08432511504276</v>
      </c>
      <c r="S212" s="34" t="s">
        <v>49</v>
      </c>
      <c r="T212" s="18">
        <f t="shared" ref="T212:AG212" si="38">T32+T134</f>
        <v>57.269674475340231</v>
      </c>
      <c r="U212" s="19">
        <f t="shared" si="38"/>
        <v>64.32712063093841</v>
      </c>
      <c r="V212" s="19">
        <f t="shared" si="38"/>
        <v>54.705929686878498</v>
      </c>
      <c r="W212" s="19">
        <f t="shared" si="38"/>
        <v>53.557486389444904</v>
      </c>
      <c r="X212" s="19">
        <f t="shared" si="38"/>
        <v>53.100015200425709</v>
      </c>
      <c r="Y212" s="19">
        <f t="shared" si="38"/>
        <v>54.806001509476452</v>
      </c>
      <c r="Z212" s="19">
        <f t="shared" si="38"/>
        <v>62.101713909355453</v>
      </c>
      <c r="AA212" s="19">
        <f t="shared" si="38"/>
        <v>73.862535727057221</v>
      </c>
      <c r="AB212" s="19">
        <f t="shared" si="38"/>
        <v>60.276594478164292</v>
      </c>
      <c r="AC212" s="19">
        <f t="shared" si="38"/>
        <v>59.43313197341017</v>
      </c>
      <c r="AD212" s="19">
        <f t="shared" si="38"/>
        <v>60.252767853736216</v>
      </c>
      <c r="AE212" s="19">
        <f t="shared" si="38"/>
        <v>51.746662932910596</v>
      </c>
      <c r="AF212" s="19">
        <f t="shared" si="38"/>
        <v>45.647047079321354</v>
      </c>
      <c r="AG212" s="20">
        <f t="shared" si="38"/>
        <v>35.468313123644315</v>
      </c>
    </row>
    <row r="213" spans="2:33" x14ac:dyDescent="0.3">
      <c r="B213" s="33" t="s">
        <v>39</v>
      </c>
      <c r="C213" s="18">
        <f t="shared" ref="C213:P213" si="39">C31+C124</f>
        <v>263.48278664309782</v>
      </c>
      <c r="D213" s="19">
        <f t="shared" si="39"/>
        <v>295.95224970004801</v>
      </c>
      <c r="E213" s="19">
        <f t="shared" si="39"/>
        <v>251.6876677203164</v>
      </c>
      <c r="F213" s="19">
        <f t="shared" si="39"/>
        <v>246.40398061921917</v>
      </c>
      <c r="G213" s="19">
        <f t="shared" si="39"/>
        <v>244.2992753839273</v>
      </c>
      <c r="H213" s="19">
        <f t="shared" si="39"/>
        <v>252.14807199053649</v>
      </c>
      <c r="I213" s="19">
        <f t="shared" si="39"/>
        <v>285.71373569086791</v>
      </c>
      <c r="J213" s="19">
        <f t="shared" si="39"/>
        <v>339.82219944816239</v>
      </c>
      <c r="K213" s="19">
        <f t="shared" si="39"/>
        <v>277.31683876256807</v>
      </c>
      <c r="L213" s="19">
        <f t="shared" si="39"/>
        <v>273.43628848499884</v>
      </c>
      <c r="M213" s="19">
        <f t="shared" si="39"/>
        <v>277.20721869823001</v>
      </c>
      <c r="N213" s="19">
        <f t="shared" si="39"/>
        <v>238.0728557295223</v>
      </c>
      <c r="O213" s="19">
        <f t="shared" si="39"/>
        <v>210.01011925896435</v>
      </c>
      <c r="P213" s="20">
        <f t="shared" si="39"/>
        <v>163.18042777372079</v>
      </c>
      <c r="S213" s="33" t="s">
        <v>48</v>
      </c>
      <c r="T213" s="18">
        <f t="shared" ref="T213:AG213" si="40">T33+T135</f>
        <v>25.877689931233551</v>
      </c>
      <c r="U213" s="19">
        <f t="shared" si="40"/>
        <v>29.066644731379736</v>
      </c>
      <c r="V213" s="19">
        <f t="shared" si="40"/>
        <v>24.719244500795568</v>
      </c>
      <c r="W213" s="19">
        <f t="shared" si="40"/>
        <v>24.20031262582242</v>
      </c>
      <c r="X213" s="19">
        <f t="shared" si="40"/>
        <v>23.99360117355096</v>
      </c>
      <c r="Y213" s="19">
        <f t="shared" si="40"/>
        <v>24.764462630979946</v>
      </c>
      <c r="Z213" s="19">
        <f t="shared" si="40"/>
        <v>28.061079645850857</v>
      </c>
      <c r="AA213" s="19">
        <f t="shared" si="40"/>
        <v>33.375286564663007</v>
      </c>
      <c r="AB213" s="19">
        <f t="shared" si="40"/>
        <v>27.236387081059505</v>
      </c>
      <c r="AC213" s="19">
        <f t="shared" si="40"/>
        <v>26.855262840934</v>
      </c>
      <c r="AD213" s="19">
        <f t="shared" si="40"/>
        <v>27.225620859587032</v>
      </c>
      <c r="AE213" s="19">
        <f t="shared" si="40"/>
        <v>23.382079793914553</v>
      </c>
      <c r="AF213" s="19">
        <f t="shared" si="40"/>
        <v>20.625927096961739</v>
      </c>
      <c r="AG213" s="20">
        <f t="shared" si="40"/>
        <v>16.026597283921728</v>
      </c>
    </row>
    <row r="214" spans="2:33" ht="16.5" thickBot="1" x14ac:dyDescent="0.35">
      <c r="B214" s="34" t="s">
        <v>40</v>
      </c>
      <c r="C214" s="18">
        <f t="shared" ref="C214:P214" si="41">C32+C125</f>
        <v>44.654973107776911</v>
      </c>
      <c r="D214" s="19">
        <f t="shared" si="41"/>
        <v>50.157886668487308</v>
      </c>
      <c r="E214" s="19">
        <f t="shared" si="41"/>
        <v>42.655940362562731</v>
      </c>
      <c r="F214" s="19">
        <f t="shared" si="41"/>
        <v>41.760462868888723</v>
      </c>
      <c r="G214" s="19">
        <f t="shared" si="41"/>
        <v>41.403758141118161</v>
      </c>
      <c r="H214" s="19">
        <f t="shared" si="41"/>
        <v>42.733969521762532</v>
      </c>
      <c r="I214" s="19">
        <f t="shared" si="41"/>
        <v>48.422666794853441</v>
      </c>
      <c r="J214" s="19">
        <f t="shared" si="41"/>
        <v>57.592950837954902</v>
      </c>
      <c r="K214" s="19">
        <f t="shared" si="41"/>
        <v>46.999563558018806</v>
      </c>
      <c r="L214" s="19">
        <f t="shared" si="41"/>
        <v>46.341889216191845</v>
      </c>
      <c r="M214" s="19">
        <f t="shared" si="41"/>
        <v>46.980985186780757</v>
      </c>
      <c r="N214" s="19">
        <f t="shared" si="41"/>
        <v>40.348506654796921</v>
      </c>
      <c r="O214" s="19">
        <f t="shared" si="41"/>
        <v>35.592443617856134</v>
      </c>
      <c r="P214" s="20">
        <f t="shared" si="41"/>
        <v>27.655763424961183</v>
      </c>
      <c r="S214" s="34" t="s">
        <v>47</v>
      </c>
      <c r="T214" s="18">
        <f t="shared" ref="T214:AG214" si="42">T34+T136</f>
        <v>28.314185599474921</v>
      </c>
      <c r="U214" s="19">
        <f t="shared" si="42"/>
        <v>31.803394192653677</v>
      </c>
      <c r="V214" s="19">
        <f t="shared" si="42"/>
        <v>27.046667555497756</v>
      </c>
      <c r="W214" s="19">
        <f t="shared" si="42"/>
        <v>26.478876015351855</v>
      </c>
      <c r="X214" s="19">
        <f t="shared" si="42"/>
        <v>26.252701791891248</v>
      </c>
      <c r="Y214" s="19">
        <f t="shared" si="42"/>
        <v>27.096143166879763</v>
      </c>
      <c r="Z214" s="19">
        <f t="shared" si="42"/>
        <v>30.703150834777592</v>
      </c>
      <c r="AA214" s="19">
        <f t="shared" si="42"/>
        <v>36.517713162910738</v>
      </c>
      <c r="AB214" s="19">
        <f t="shared" si="42"/>
        <v>29.80080992242954</v>
      </c>
      <c r="AC214" s="19">
        <f t="shared" si="42"/>
        <v>29.383801197924051</v>
      </c>
      <c r="AD214" s="19">
        <f t="shared" si="42"/>
        <v>29.789030014957635</v>
      </c>
      <c r="AE214" s="19">
        <f t="shared" si="42"/>
        <v>25.583603047486946</v>
      </c>
      <c r="AF214" s="19">
        <f t="shared" si="42"/>
        <v>22.567946734678834</v>
      </c>
      <c r="AG214" s="20">
        <f t="shared" si="42"/>
        <v>17.535570262680299</v>
      </c>
    </row>
    <row r="215" spans="2:33" x14ac:dyDescent="0.3">
      <c r="B215" s="33" t="s">
        <v>41</v>
      </c>
      <c r="C215" s="18">
        <f t="shared" ref="C215:P215" si="43">C33+C126</f>
        <v>13.676309106714562</v>
      </c>
      <c r="D215" s="19">
        <f t="shared" si="43"/>
        <v>15.361665554296877</v>
      </c>
      <c r="E215" s="19">
        <f t="shared" si="43"/>
        <v>13.064072936019567</v>
      </c>
      <c r="F215" s="19">
        <f t="shared" si="43"/>
        <v>12.78981844319895</v>
      </c>
      <c r="G215" s="19">
        <f t="shared" si="43"/>
        <v>12.680571840249655</v>
      </c>
      <c r="H215" s="19">
        <f t="shared" si="43"/>
        <v>13.087970630414727</v>
      </c>
      <c r="I215" s="19">
        <f t="shared" si="43"/>
        <v>14.830226350366466</v>
      </c>
      <c r="J215" s="19">
        <f t="shared" si="43"/>
        <v>17.638774434521196</v>
      </c>
      <c r="K215" s="19">
        <f t="shared" si="43"/>
        <v>14.394377924016682</v>
      </c>
      <c r="L215" s="19">
        <f t="shared" si="43"/>
        <v>14.192954499828925</v>
      </c>
      <c r="M215" s="19">
        <f t="shared" si="43"/>
        <v>14.388687996779741</v>
      </c>
      <c r="N215" s="19">
        <f t="shared" si="43"/>
        <v>12.357383973191332</v>
      </c>
      <c r="O215" s="19">
        <f t="shared" si="43"/>
        <v>10.900762600534097</v>
      </c>
      <c r="P215" s="20">
        <f t="shared" si="43"/>
        <v>8.4700256849123399</v>
      </c>
      <c r="S215" s="33" t="s">
        <v>46</v>
      </c>
      <c r="T215" s="18">
        <f t="shared" ref="T215:AG215" si="44">T35+T137</f>
        <v>39.096482105727674</v>
      </c>
      <c r="U215" s="19">
        <f t="shared" si="44"/>
        <v>43.914412709703591</v>
      </c>
      <c r="V215" s="19">
        <f t="shared" si="44"/>
        <v>37.346281791791782</v>
      </c>
      <c r="W215" s="19">
        <f t="shared" si="44"/>
        <v>36.562270126998939</v>
      </c>
      <c r="X215" s="19">
        <f t="shared" si="44"/>
        <v>36.249966725255732</v>
      </c>
      <c r="Y215" s="19">
        <f t="shared" si="44"/>
        <v>37.414598160923106</v>
      </c>
      <c r="Z215" s="19">
        <f t="shared" si="44"/>
        <v>42.395186786640281</v>
      </c>
      <c r="AA215" s="19">
        <f t="shared" si="44"/>
        <v>50.423986739788553</v>
      </c>
      <c r="AB215" s="19">
        <f t="shared" si="44"/>
        <v>41.149226340102281</v>
      </c>
      <c r="AC215" s="19">
        <f t="shared" si="44"/>
        <v>40.573416943138255</v>
      </c>
      <c r="AD215" s="19">
        <f t="shared" si="44"/>
        <v>41.132960537928156</v>
      </c>
      <c r="AE215" s="19">
        <f t="shared" si="44"/>
        <v>35.326069161765417</v>
      </c>
      <c r="AF215" s="19">
        <f t="shared" si="44"/>
        <v>31.162023805189328</v>
      </c>
      <c r="AG215" s="20">
        <f t="shared" si="44"/>
        <v>24.213273116402981</v>
      </c>
    </row>
    <row r="216" spans="2:33" ht="16.5" thickBot="1" x14ac:dyDescent="0.35">
      <c r="B216" s="34" t="s">
        <v>42</v>
      </c>
      <c r="C216" s="18">
        <f t="shared" ref="C216:P216" si="45">C34+C127</f>
        <v>17.279664400095363</v>
      </c>
      <c r="D216" s="19">
        <f t="shared" si="45"/>
        <v>19.4090688747618</v>
      </c>
      <c r="E216" s="19">
        <f t="shared" si="45"/>
        <v>16.506119763113226</v>
      </c>
      <c r="F216" s="19">
        <f t="shared" si="45"/>
        <v>16.159606273312679</v>
      </c>
      <c r="G216" s="19">
        <f t="shared" si="45"/>
        <v>16.021576003516611</v>
      </c>
      <c r="H216" s="19">
        <f t="shared" si="45"/>
        <v>16.536313884631117</v>
      </c>
      <c r="I216" s="19">
        <f t="shared" si="45"/>
        <v>18.737609124816341</v>
      </c>
      <c r="J216" s="19">
        <f t="shared" si="45"/>
        <v>22.286137310823609</v>
      </c>
      <c r="K216" s="19">
        <f t="shared" si="45"/>
        <v>18.186925860942441</v>
      </c>
      <c r="L216" s="19">
        <f t="shared" si="45"/>
        <v>17.932432551005938</v>
      </c>
      <c r="M216" s="19">
        <f t="shared" si="45"/>
        <v>18.17973678439056</v>
      </c>
      <c r="N216" s="19">
        <f t="shared" si="45"/>
        <v>15.613236455369908</v>
      </c>
      <c r="O216" s="19">
        <f t="shared" si="45"/>
        <v>13.772832858088993</v>
      </c>
      <c r="P216" s="20">
        <f t="shared" si="45"/>
        <v>10.701659355126459</v>
      </c>
      <c r="S216" s="34" t="s">
        <v>45</v>
      </c>
      <c r="T216" s="18">
        <f t="shared" ref="T216:AG216" si="46">T36+T138</f>
        <v>58.429848918770162</v>
      </c>
      <c r="U216" s="19">
        <f t="shared" si="46"/>
        <v>65.630265481317892</v>
      </c>
      <c r="V216" s="19">
        <f t="shared" si="46"/>
        <v>55.814167547635336</v>
      </c>
      <c r="W216" s="19">
        <f t="shared" si="46"/>
        <v>54.642458978037759</v>
      </c>
      <c r="X216" s="19">
        <f t="shared" si="46"/>
        <v>54.175720294712583</v>
      </c>
      <c r="Y216" s="19">
        <f t="shared" si="46"/>
        <v>55.916266634612711</v>
      </c>
      <c r="Z216" s="19">
        <f t="shared" si="46"/>
        <v>63.359776261392305</v>
      </c>
      <c r="AA216" s="19">
        <f t="shared" si="46"/>
        <v>75.358849911876987</v>
      </c>
      <c r="AB216" s="19">
        <f t="shared" si="46"/>
        <v>61.497683389376242</v>
      </c>
      <c r="AC216" s="19">
        <f t="shared" si="46"/>
        <v>60.637133941995465</v>
      </c>
      <c r="AD216" s="19">
        <f t="shared" si="46"/>
        <v>61.473374082953065</v>
      </c>
      <c r="AE216" s="19">
        <f t="shared" si="46"/>
        <v>52.794951689875624</v>
      </c>
      <c r="AF216" s="19">
        <f t="shared" si="46"/>
        <v>46.571769245539976</v>
      </c>
      <c r="AG216" s="20">
        <f t="shared" si="46"/>
        <v>36.186833541554861</v>
      </c>
    </row>
    <row r="217" spans="2:33" x14ac:dyDescent="0.3">
      <c r="B217" s="33" t="s">
        <v>43</v>
      </c>
      <c r="C217" s="18">
        <f t="shared" ref="C217:P217" si="47">C35+C128</f>
        <v>4.2950887435655671</v>
      </c>
      <c r="D217" s="19">
        <f t="shared" si="47"/>
        <v>4.8243803419363944</v>
      </c>
      <c r="E217" s="19">
        <f t="shared" si="47"/>
        <v>4.102814010328899</v>
      </c>
      <c r="F217" s="19">
        <f t="shared" si="47"/>
        <v>4.0166835071503915</v>
      </c>
      <c r="G217" s="19">
        <f t="shared" si="47"/>
        <v>3.9823742610709858</v>
      </c>
      <c r="H217" s="19">
        <f t="shared" si="47"/>
        <v>4.1103191579087683</v>
      </c>
      <c r="I217" s="19">
        <f t="shared" si="47"/>
        <v>4.6574801552792859</v>
      </c>
      <c r="J217" s="19">
        <f t="shared" si="47"/>
        <v>5.5395136899040018</v>
      </c>
      <c r="K217" s="19">
        <f t="shared" si="47"/>
        <v>4.5206005589416582</v>
      </c>
      <c r="L217" s="19">
        <f t="shared" si="47"/>
        <v>4.4573428864827553</v>
      </c>
      <c r="M217" s="19">
        <f t="shared" si="47"/>
        <v>4.5188136190416897</v>
      </c>
      <c r="N217" s="19">
        <f t="shared" si="47"/>
        <v>3.8808760747527442</v>
      </c>
      <c r="O217" s="19">
        <f t="shared" si="47"/>
        <v>3.4234194603606731</v>
      </c>
      <c r="P217" s="20">
        <f t="shared" si="47"/>
        <v>2.6600387350939023</v>
      </c>
      <c r="S217" s="33" t="s">
        <v>44</v>
      </c>
      <c r="T217" s="18">
        <f t="shared" ref="T217:AG217" si="48">T37+T139</f>
        <v>20.367441742645859</v>
      </c>
      <c r="U217" s="19">
        <f t="shared" si="48"/>
        <v>22.877358635711133</v>
      </c>
      <c r="V217" s="19">
        <f t="shared" si="48"/>
        <v>19.455669096819307</v>
      </c>
      <c r="W217" s="19">
        <f t="shared" si="48"/>
        <v>19.04723562536169</v>
      </c>
      <c r="X217" s="19">
        <f t="shared" si="48"/>
        <v>18.884540134656582</v>
      </c>
      <c r="Y217" s="19">
        <f t="shared" si="48"/>
        <v>19.491258735411048</v>
      </c>
      <c r="Z217" s="19">
        <f t="shared" si="48"/>
        <v>22.085912863218571</v>
      </c>
      <c r="AA217" s="19">
        <f t="shared" si="48"/>
        <v>26.268542770095756</v>
      </c>
      <c r="AB217" s="19">
        <f t="shared" si="48"/>
        <v>21.436825645092977</v>
      </c>
      <c r="AC217" s="19">
        <f t="shared" si="48"/>
        <v>21.13685583410544</v>
      </c>
      <c r="AD217" s="19">
        <f t="shared" si="48"/>
        <v>21.428351921618756</v>
      </c>
      <c r="AE217" s="19">
        <f t="shared" si="48"/>
        <v>18.403232641320635</v>
      </c>
      <c r="AF217" s="19">
        <f t="shared" si="48"/>
        <v>16.233959431919178</v>
      </c>
      <c r="AG217" s="20">
        <f t="shared" si="48"/>
        <v>12.613984763730498</v>
      </c>
    </row>
    <row r="218" spans="2:33" ht="16.5" thickBot="1" x14ac:dyDescent="0.35">
      <c r="B218" s="34" t="s">
        <v>44</v>
      </c>
      <c r="C218" s="18">
        <f t="shared" ref="C218:P218" si="49">C36+C129</f>
        <v>15.250839784473829</v>
      </c>
      <c r="D218" s="19">
        <f t="shared" si="49"/>
        <v>17.130228511450511</v>
      </c>
      <c r="E218" s="19">
        <f t="shared" si="49"/>
        <v>14.56811788365448</v>
      </c>
      <c r="F218" s="19">
        <f t="shared" si="49"/>
        <v>14.26228892808299</v>
      </c>
      <c r="G218" s="19">
        <f t="shared" si="49"/>
        <v>14.140464945780653</v>
      </c>
      <c r="H218" s="19">
        <f t="shared" si="49"/>
        <v>14.594766879783116</v>
      </c>
      <c r="I218" s="19">
        <f t="shared" si="49"/>
        <v>16.537605597542267</v>
      </c>
      <c r="J218" s="19">
        <f t="shared" si="49"/>
        <v>19.66949714256485</v>
      </c>
      <c r="K218" s="19">
        <f t="shared" si="49"/>
        <v>16.051578668148565</v>
      </c>
      <c r="L218" s="19">
        <f t="shared" si="49"/>
        <v>15.826965700778633</v>
      </c>
      <c r="M218" s="19">
        <f t="shared" si="49"/>
        <v>16.045233669070321</v>
      </c>
      <c r="N218" s="19">
        <f t="shared" si="49"/>
        <v>13.780068998136237</v>
      </c>
      <c r="O218" s="19">
        <f t="shared" si="49"/>
        <v>12.155749234105077</v>
      </c>
      <c r="P218" s="20">
        <f t="shared" si="49"/>
        <v>9.445165627878076</v>
      </c>
      <c r="S218" s="34" t="s">
        <v>43</v>
      </c>
      <c r="T218" s="18">
        <f t="shared" ref="T218:AG218" si="50">T38+T140</f>
        <v>27.834701898323601</v>
      </c>
      <c r="U218" s="19">
        <f t="shared" si="50"/>
        <v>31.26482284285823</v>
      </c>
      <c r="V218" s="19">
        <f t="shared" si="50"/>
        <v>26.588648509964624</v>
      </c>
      <c r="W218" s="19">
        <f t="shared" si="50"/>
        <v>26.030472178004569</v>
      </c>
      <c r="X218" s="19">
        <f t="shared" si="50"/>
        <v>25.808128078966536</v>
      </c>
      <c r="Y218" s="19">
        <f t="shared" si="50"/>
        <v>26.637286281629198</v>
      </c>
      <c r="Z218" s="19">
        <f t="shared" si="50"/>
        <v>30.183211444412809</v>
      </c>
      <c r="AA218" s="19">
        <f t="shared" si="50"/>
        <v>35.899307657182206</v>
      </c>
      <c r="AB218" s="19">
        <f t="shared" si="50"/>
        <v>29.296151132625656</v>
      </c>
      <c r="AC218" s="19">
        <f t="shared" si="50"/>
        <v>28.886204200024288</v>
      </c>
      <c r="AD218" s="19">
        <f t="shared" si="50"/>
        <v>29.284570710800761</v>
      </c>
      <c r="AE218" s="19">
        <f t="shared" si="50"/>
        <v>25.15036011931236</v>
      </c>
      <c r="AF218" s="19">
        <f t="shared" si="50"/>
        <v>22.185772132138606</v>
      </c>
      <c r="AG218" s="20">
        <f t="shared" si="50"/>
        <v>17.238615928542398</v>
      </c>
    </row>
    <row r="219" spans="2:33" x14ac:dyDescent="0.3">
      <c r="B219" s="33" t="s">
        <v>45</v>
      </c>
      <c r="C219" s="18">
        <f t="shared" ref="C219:P219" si="51">C37+C130</f>
        <v>8.8793070922096149</v>
      </c>
      <c r="D219" s="19">
        <f t="shared" si="51"/>
        <v>9.9735202560939911</v>
      </c>
      <c r="E219" s="19">
        <f t="shared" si="51"/>
        <v>8.4818143966189368</v>
      </c>
      <c r="F219" s="19">
        <f t="shared" si="51"/>
        <v>8.3037554010104717</v>
      </c>
      <c r="G219" s="19">
        <f t="shared" si="51"/>
        <v>8.2328273363697555</v>
      </c>
      <c r="H219" s="19">
        <f t="shared" si="51"/>
        <v>8.4973299107590918</v>
      </c>
      <c r="I219" s="19">
        <f t="shared" si="51"/>
        <v>9.628484774977176</v>
      </c>
      <c r="J219" s="19">
        <f t="shared" si="51"/>
        <v>11.451927103448913</v>
      </c>
      <c r="K219" s="19">
        <f t="shared" si="51"/>
        <v>9.3455113504209848</v>
      </c>
      <c r="L219" s="19">
        <f t="shared" si="51"/>
        <v>9.2147377312396674</v>
      </c>
      <c r="M219" s="19">
        <f t="shared" si="51"/>
        <v>9.3418171803876149</v>
      </c>
      <c r="N219" s="19">
        <f t="shared" si="51"/>
        <v>8.0229984784743049</v>
      </c>
      <c r="O219" s="19">
        <f t="shared" si="51"/>
        <v>7.0772909499314274</v>
      </c>
      <c r="P219" s="20">
        <f t="shared" si="51"/>
        <v>5.4991415116755</v>
      </c>
      <c r="S219" s="33" t="s">
        <v>42</v>
      </c>
      <c r="T219" s="18">
        <f t="shared" ref="T219:AG219" si="52">T39+T141</f>
        <v>67.761555015030794</v>
      </c>
      <c r="U219" s="19">
        <f t="shared" si="52"/>
        <v>76.111934693617968</v>
      </c>
      <c r="V219" s="19">
        <f t="shared" si="52"/>
        <v>64.728128771222629</v>
      </c>
      <c r="W219" s="19">
        <f t="shared" si="52"/>
        <v>63.369289134126404</v>
      </c>
      <c r="X219" s="19">
        <f t="shared" si="52"/>
        <v>62.828008614785169</v>
      </c>
      <c r="Y219" s="19">
        <f t="shared" si="52"/>
        <v>64.846533884828517</v>
      </c>
      <c r="Z219" s="19">
        <f t="shared" si="52"/>
        <v>73.478830500572599</v>
      </c>
      <c r="AA219" s="19">
        <f t="shared" si="52"/>
        <v>87.394250518636838</v>
      </c>
      <c r="AB219" s="19">
        <f t="shared" si="52"/>
        <v>71.319346761950783</v>
      </c>
      <c r="AC219" s="19">
        <f t="shared" si="52"/>
        <v>70.321360804415391</v>
      </c>
      <c r="AD219" s="19">
        <f t="shared" si="52"/>
        <v>71.291155068235085</v>
      </c>
      <c r="AE219" s="19">
        <f t="shared" si="52"/>
        <v>61.226720411734014</v>
      </c>
      <c r="AF219" s="19">
        <f t="shared" si="52"/>
        <v>54.00964682051756</v>
      </c>
      <c r="AG219" s="20">
        <f t="shared" si="52"/>
        <v>41.96615526517509</v>
      </c>
    </row>
    <row r="220" spans="2:33" ht="16.5" thickBot="1" x14ac:dyDescent="0.35">
      <c r="B220" s="34" t="s">
        <v>46</v>
      </c>
      <c r="C220" s="18">
        <f t="shared" ref="C220:P220" si="53">C38+C131</f>
        <v>12.941706392242079</v>
      </c>
      <c r="D220" s="19">
        <f t="shared" si="53"/>
        <v>14.536536411122967</v>
      </c>
      <c r="E220" s="19">
        <f t="shared" si="53"/>
        <v>12.362355581872114</v>
      </c>
      <c r="F220" s="19">
        <f t="shared" si="53"/>
        <v>12.102832263472184</v>
      </c>
      <c r="G220" s="19">
        <f t="shared" si="53"/>
        <v>11.999453680209143</v>
      </c>
      <c r="H220" s="19">
        <f t="shared" si="53"/>
        <v>12.384969646960903</v>
      </c>
      <c r="I220" s="19">
        <f t="shared" si="53"/>
        <v>14.03364267795796</v>
      </c>
      <c r="J220" s="19">
        <f t="shared" si="53"/>
        <v>16.691333756012</v>
      </c>
      <c r="K220" s="19">
        <f t="shared" si="53"/>
        <v>13.621205205148115</v>
      </c>
      <c r="L220" s="19">
        <f t="shared" si="53"/>
        <v>13.430600942256882</v>
      </c>
      <c r="M220" s="19">
        <f t="shared" si="53"/>
        <v>13.615820903936498</v>
      </c>
      <c r="N220" s="19">
        <f t="shared" si="53"/>
        <v>11.693625371389309</v>
      </c>
      <c r="O220" s="19">
        <f t="shared" si="53"/>
        <v>10.315244261215417</v>
      </c>
      <c r="P220" s="20">
        <f t="shared" si="53"/>
        <v>8.0150707836127317</v>
      </c>
      <c r="S220" s="34" t="s">
        <v>41</v>
      </c>
      <c r="T220" s="18">
        <f t="shared" ref="T220:AG220" si="54">T40+T142</f>
        <v>61.760162085392956</v>
      </c>
      <c r="U220" s="19">
        <f t="shared" si="54"/>
        <v>69.37097919709764</v>
      </c>
      <c r="V220" s="19">
        <f t="shared" si="54"/>
        <v>58.995395302072815</v>
      </c>
      <c r="W220" s="19">
        <f t="shared" si="54"/>
        <v>57.756903118466582</v>
      </c>
      <c r="X220" s="19">
        <f t="shared" si="54"/>
        <v>57.263561833710575</v>
      </c>
      <c r="Y220" s="19">
        <f t="shared" si="54"/>
        <v>59.103313708113191</v>
      </c>
      <c r="Z220" s="19">
        <f t="shared" si="54"/>
        <v>66.971079405628302</v>
      </c>
      <c r="AA220" s="19">
        <f t="shared" si="54"/>
        <v>79.654061601230723</v>
      </c>
      <c r="AB220" s="19">
        <f t="shared" si="54"/>
        <v>65.002853238320469</v>
      </c>
      <c r="AC220" s="19">
        <f t="shared" si="54"/>
        <v>64.093255244551585</v>
      </c>
      <c r="AD220" s="19">
        <f t="shared" si="54"/>
        <v>64.977158379739436</v>
      </c>
      <c r="AE220" s="19">
        <f t="shared" si="54"/>
        <v>55.804093866307376</v>
      </c>
      <c r="AF220" s="19">
        <f t="shared" si="54"/>
        <v>49.226210069560587</v>
      </c>
      <c r="AG220" s="20">
        <f t="shared" si="54"/>
        <v>38.249366483739372</v>
      </c>
    </row>
    <row r="221" spans="2:33" x14ac:dyDescent="0.3">
      <c r="B221" s="33" t="s">
        <v>47</v>
      </c>
      <c r="C221" s="18">
        <f t="shared" ref="C221:P221" si="55">C39+C132</f>
        <v>16.820169611380276</v>
      </c>
      <c r="D221" s="19">
        <f t="shared" si="55"/>
        <v>18.8929497074407</v>
      </c>
      <c r="E221" s="19">
        <f t="shared" si="55"/>
        <v>16.067194802683101</v>
      </c>
      <c r="F221" s="19">
        <f t="shared" si="55"/>
        <v>15.729895678341062</v>
      </c>
      <c r="G221" s="19">
        <f t="shared" si="55"/>
        <v>15.595535861175767</v>
      </c>
      <c r="H221" s="19">
        <f t="shared" si="55"/>
        <v>16.096586012688011</v>
      </c>
      <c r="I221" s="19">
        <f t="shared" si="55"/>
        <v>18.239345180188696</v>
      </c>
      <c r="J221" s="19">
        <f t="shared" si="55"/>
        <v>21.693512146479801</v>
      </c>
      <c r="K221" s="19">
        <f t="shared" si="55"/>
        <v>17.703305492956321</v>
      </c>
      <c r="L221" s="19">
        <f t="shared" si="55"/>
        <v>17.455579580057812</v>
      </c>
      <c r="M221" s="19">
        <f t="shared" si="55"/>
        <v>17.696307585812296</v>
      </c>
      <c r="N221" s="19">
        <f t="shared" si="55"/>
        <v>15.198054735395106</v>
      </c>
      <c r="O221" s="19">
        <f t="shared" si="55"/>
        <v>13.406590506524518</v>
      </c>
      <c r="P221" s="20">
        <f t="shared" si="55"/>
        <v>10.417084574596721</v>
      </c>
      <c r="S221" s="33" t="s">
        <v>40</v>
      </c>
      <c r="T221" s="18">
        <f t="shared" ref="T221:AG221" si="56">T41+T143</f>
        <v>56.715348828743871</v>
      </c>
      <c r="U221" s="19">
        <f t="shared" si="56"/>
        <v>63.704484426627843</v>
      </c>
      <c r="V221" s="19">
        <f t="shared" si="56"/>
        <v>54.176419084205321</v>
      </c>
      <c r="W221" s="19">
        <f t="shared" si="56"/>
        <v>53.039091819458505</v>
      </c>
      <c r="X221" s="19">
        <f t="shared" si="56"/>
        <v>52.586048593667236</v>
      </c>
      <c r="Y221" s="19">
        <f t="shared" si="56"/>
        <v>54.27552228984716</v>
      </c>
      <c r="Z221" s="19">
        <f t="shared" si="56"/>
        <v>61.500617901164091</v>
      </c>
      <c r="AA221" s="19">
        <f t="shared" si="56"/>
        <v>73.147604164214499</v>
      </c>
      <c r="AB221" s="19">
        <f t="shared" si="56"/>
        <v>59.693164198267695</v>
      </c>
      <c r="AC221" s="19">
        <f t="shared" si="56"/>
        <v>58.857865750715057</v>
      </c>
      <c r="AD221" s="19">
        <f t="shared" si="56"/>
        <v>59.669568196924402</v>
      </c>
      <c r="AE221" s="19">
        <f t="shared" si="56"/>
        <v>51.245795717368082</v>
      </c>
      <c r="AF221" s="19">
        <f t="shared" si="56"/>
        <v>45.205219373484567</v>
      </c>
      <c r="AG221" s="20">
        <f t="shared" si="56"/>
        <v>35.125007599628937</v>
      </c>
    </row>
    <row r="222" spans="2:33" ht="16.5" thickBot="1" x14ac:dyDescent="0.35">
      <c r="B222" s="34" t="s">
        <v>48</v>
      </c>
      <c r="C222" s="18">
        <f t="shared" ref="C222:P222" si="57">C40+C133</f>
        <v>13.16285989137385</v>
      </c>
      <c r="D222" s="19">
        <f t="shared" si="57"/>
        <v>14.784943058217307</v>
      </c>
      <c r="E222" s="19">
        <f t="shared" si="57"/>
        <v>12.573608882756847</v>
      </c>
      <c r="F222" s="19">
        <f t="shared" si="57"/>
        <v>12.309650717186777</v>
      </c>
      <c r="G222" s="19">
        <f t="shared" si="57"/>
        <v>12.204505555797869</v>
      </c>
      <c r="H222" s="19">
        <f t="shared" si="57"/>
        <v>12.59660938681067</v>
      </c>
      <c r="I222" s="19">
        <f t="shared" si="57"/>
        <v>14.273455658544185</v>
      </c>
      <c r="J222" s="19">
        <f t="shared" si="57"/>
        <v>16.976562515917347</v>
      </c>
      <c r="K222" s="19">
        <f t="shared" si="57"/>
        <v>13.853970275086354</v>
      </c>
      <c r="L222" s="19">
        <f t="shared" si="57"/>
        <v>13.660108883775559</v>
      </c>
      <c r="M222" s="19">
        <f t="shared" si="57"/>
        <v>13.848493964597349</v>
      </c>
      <c r="N222" s="19">
        <f t="shared" si="57"/>
        <v>11.893451120022352</v>
      </c>
      <c r="O222" s="19">
        <f t="shared" si="57"/>
        <v>10.491515634836921</v>
      </c>
      <c r="P222" s="20">
        <f t="shared" si="57"/>
        <v>8.1520357939337291</v>
      </c>
      <c r="S222" s="34" t="s">
        <v>39</v>
      </c>
      <c r="T222" s="18">
        <f t="shared" ref="T222:AG222" si="58">T42+T144</f>
        <v>70.429957744042525</v>
      </c>
      <c r="U222" s="19">
        <f t="shared" si="58"/>
        <v>79.109169544585612</v>
      </c>
      <c r="V222" s="19">
        <f t="shared" si="58"/>
        <v>67.277077292528546</v>
      </c>
      <c r="W222" s="19">
        <f t="shared" si="58"/>
        <v>65.864727499192369</v>
      </c>
      <c r="X222" s="19">
        <f t="shared" si="58"/>
        <v>65.302131730892469</v>
      </c>
      <c r="Y222" s="19">
        <f t="shared" si="58"/>
        <v>67.400145116844143</v>
      </c>
      <c r="Z222" s="19">
        <f t="shared" si="58"/>
        <v>76.372375546710103</v>
      </c>
      <c r="AA222" s="19">
        <f t="shared" si="58"/>
        <v>90.835775090086457</v>
      </c>
      <c r="AB222" s="19">
        <f t="shared" si="58"/>
        <v>74.127852846096999</v>
      </c>
      <c r="AC222" s="19">
        <f t="shared" si="58"/>
        <v>73.090566898294099</v>
      </c>
      <c r="AD222" s="19">
        <f t="shared" si="58"/>
        <v>74.098550983164714</v>
      </c>
      <c r="AE222" s="19">
        <f t="shared" si="58"/>
        <v>63.637785916338636</v>
      </c>
      <c r="AF222" s="19">
        <f t="shared" si="58"/>
        <v>56.136509005673432</v>
      </c>
      <c r="AG222" s="20">
        <f t="shared" si="58"/>
        <v>43.618753161000875</v>
      </c>
    </row>
    <row r="223" spans="2:33" x14ac:dyDescent="0.3">
      <c r="B223" s="33" t="s">
        <v>49</v>
      </c>
      <c r="C223" s="18">
        <f t="shared" ref="C223:P223" si="59">C41+C134</f>
        <v>101.3299999350524</v>
      </c>
      <c r="D223" s="19">
        <f t="shared" si="59"/>
        <v>113.81708014006259</v>
      </c>
      <c r="E223" s="19">
        <f t="shared" si="59"/>
        <v>96.793842507438967</v>
      </c>
      <c r="F223" s="19">
        <f t="shared" si="59"/>
        <v>94.761846336333321</v>
      </c>
      <c r="G223" s="19">
        <f t="shared" si="59"/>
        <v>93.952420475643919</v>
      </c>
      <c r="H223" s="19">
        <f t="shared" si="59"/>
        <v>96.970904414464769</v>
      </c>
      <c r="I223" s="19">
        <f t="shared" si="59"/>
        <v>109.87956058858401</v>
      </c>
      <c r="J223" s="19">
        <f t="shared" si="59"/>
        <v>130.68855042380696</v>
      </c>
      <c r="K223" s="19">
        <f t="shared" si="59"/>
        <v>106.65028866520865</v>
      </c>
      <c r="L223" s="19">
        <f t="shared" si="59"/>
        <v>105.15790973456262</v>
      </c>
      <c r="M223" s="19">
        <f t="shared" si="59"/>
        <v>106.60813106829775</v>
      </c>
      <c r="N223" s="19">
        <f t="shared" si="59"/>
        <v>91.557868971104497</v>
      </c>
      <c r="O223" s="19">
        <f t="shared" si="59"/>
        <v>80.765524161912708</v>
      </c>
      <c r="P223" s="20">
        <f t="shared" si="59"/>
        <v>62.755798761573885</v>
      </c>
      <c r="S223" s="33" t="s">
        <v>38</v>
      </c>
      <c r="T223" s="18">
        <f t="shared" ref="T223:AG223" si="60">T43+T145</f>
        <v>0</v>
      </c>
      <c r="U223" s="19">
        <f t="shared" si="60"/>
        <v>0</v>
      </c>
      <c r="V223" s="19">
        <f t="shared" si="60"/>
        <v>0</v>
      </c>
      <c r="W223" s="19">
        <f t="shared" si="60"/>
        <v>0</v>
      </c>
      <c r="X223" s="19">
        <f t="shared" si="60"/>
        <v>0</v>
      </c>
      <c r="Y223" s="19">
        <f t="shared" si="60"/>
        <v>0</v>
      </c>
      <c r="Z223" s="19">
        <f t="shared" si="60"/>
        <v>0</v>
      </c>
      <c r="AA223" s="19">
        <f t="shared" si="60"/>
        <v>0</v>
      </c>
      <c r="AB223" s="19">
        <f t="shared" si="60"/>
        <v>0</v>
      </c>
      <c r="AC223" s="19">
        <f t="shared" si="60"/>
        <v>0</v>
      </c>
      <c r="AD223" s="19">
        <f t="shared" si="60"/>
        <v>0</v>
      </c>
      <c r="AE223" s="19">
        <f t="shared" si="60"/>
        <v>0</v>
      </c>
      <c r="AF223" s="19">
        <f t="shared" si="60"/>
        <v>0</v>
      </c>
      <c r="AG223" s="20">
        <f t="shared" si="60"/>
        <v>0</v>
      </c>
    </row>
    <row r="224" spans="2:33" ht="16.5" thickBot="1" x14ac:dyDescent="0.35">
      <c r="B224" s="34" t="s">
        <v>50</v>
      </c>
      <c r="C224" s="21">
        <f t="shared" ref="C224:P224" si="61">C42+C135</f>
        <v>98.108456253095156</v>
      </c>
      <c r="D224" s="22">
        <f t="shared" si="61"/>
        <v>110.19853977038871</v>
      </c>
      <c r="E224" s="22">
        <f t="shared" si="61"/>
        <v>93.716515042896688</v>
      </c>
      <c r="F224" s="22">
        <f t="shared" si="61"/>
        <v>91.749121303755743</v>
      </c>
      <c r="G224" s="22">
        <f t="shared" si="61"/>
        <v>90.965429191898764</v>
      </c>
      <c r="H224" s="22">
        <f t="shared" si="61"/>
        <v>93.887947692365401</v>
      </c>
      <c r="I224" s="22">
        <f t="shared" si="61"/>
        <v>106.38620418458447</v>
      </c>
      <c r="J224" s="22">
        <f t="shared" si="61"/>
        <v>126.53362222690755</v>
      </c>
      <c r="K224" s="22">
        <f t="shared" si="61"/>
        <v>103.25959919665507</v>
      </c>
      <c r="L224" s="22">
        <f t="shared" si="61"/>
        <v>101.81466686541879</v>
      </c>
      <c r="M224" s="22">
        <f t="shared" si="61"/>
        <v>103.21878189916251</v>
      </c>
      <c r="N224" s="22">
        <f t="shared" si="61"/>
        <v>88.647006694321874</v>
      </c>
      <c r="O224" s="22">
        <f t="shared" si="61"/>
        <v>78.197778536228867</v>
      </c>
      <c r="P224" s="23">
        <f t="shared" si="61"/>
        <v>60.760629047411157</v>
      </c>
      <c r="S224" s="34" t="s">
        <v>37</v>
      </c>
      <c r="T224" s="21">
        <f t="shared" ref="T224:AG224" si="62">T44+T146</f>
        <v>0</v>
      </c>
      <c r="U224" s="22">
        <f t="shared" si="62"/>
        <v>0</v>
      </c>
      <c r="V224" s="22">
        <f t="shared" si="62"/>
        <v>0</v>
      </c>
      <c r="W224" s="22">
        <f t="shared" si="62"/>
        <v>0</v>
      </c>
      <c r="X224" s="22">
        <f t="shared" si="62"/>
        <v>0</v>
      </c>
      <c r="Y224" s="22">
        <f t="shared" si="62"/>
        <v>0</v>
      </c>
      <c r="Z224" s="22">
        <f t="shared" si="62"/>
        <v>0</v>
      </c>
      <c r="AA224" s="22">
        <f t="shared" si="62"/>
        <v>0</v>
      </c>
      <c r="AB224" s="22">
        <f t="shared" si="62"/>
        <v>0</v>
      </c>
      <c r="AC224" s="22">
        <f t="shared" si="62"/>
        <v>0</v>
      </c>
      <c r="AD224" s="22">
        <f t="shared" si="62"/>
        <v>0</v>
      </c>
      <c r="AE224" s="22">
        <f t="shared" si="62"/>
        <v>0</v>
      </c>
      <c r="AF224" s="22">
        <f t="shared" si="62"/>
        <v>0</v>
      </c>
      <c r="AG224" s="23">
        <f t="shared" si="62"/>
        <v>0</v>
      </c>
    </row>
    <row r="225" spans="2:33" x14ac:dyDescent="0.3">
      <c r="S225" s="31"/>
    </row>
    <row r="226" spans="2:33" x14ac:dyDescent="0.3">
      <c r="S226" s="31"/>
    </row>
    <row r="227" spans="2:33" ht="16.5" thickBot="1" x14ac:dyDescent="0.35">
      <c r="S227" s="31"/>
    </row>
    <row r="228" spans="2:33" ht="16.5" thickBot="1" x14ac:dyDescent="0.3">
      <c r="B228" s="35" t="s">
        <v>19</v>
      </c>
      <c r="C228" s="40" t="s">
        <v>22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2"/>
      <c r="S228" s="35" t="s">
        <v>21</v>
      </c>
      <c r="T228" s="40" t="s">
        <v>22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2"/>
    </row>
    <row r="229" spans="2:33" ht="16.5" thickBot="1" x14ac:dyDescent="0.3">
      <c r="B229" s="45"/>
      <c r="C229" s="12">
        <v>0.29166666666666669</v>
      </c>
      <c r="D229" s="13">
        <v>0.33333333333333331</v>
      </c>
      <c r="E229" s="13">
        <v>0.375</v>
      </c>
      <c r="F229" s="13">
        <v>0.41666666666666702</v>
      </c>
      <c r="G229" s="13">
        <v>0.45833333333333398</v>
      </c>
      <c r="H229" s="13">
        <v>0.5</v>
      </c>
      <c r="I229" s="13">
        <v>0.54166666666666696</v>
      </c>
      <c r="J229" s="13">
        <v>0.58333333333333304</v>
      </c>
      <c r="K229" s="13">
        <v>0.625</v>
      </c>
      <c r="L229" s="13">
        <v>0.66666666666666696</v>
      </c>
      <c r="M229" s="13">
        <v>0.70833333333333304</v>
      </c>
      <c r="N229" s="13">
        <v>0.75</v>
      </c>
      <c r="O229" s="13">
        <v>0.79166666666666696</v>
      </c>
      <c r="P229" s="14">
        <v>0.83333333333333304</v>
      </c>
      <c r="S229" s="46"/>
      <c r="T229" s="12">
        <v>0.29166666666666669</v>
      </c>
      <c r="U229" s="13">
        <v>0.33333333333333331</v>
      </c>
      <c r="V229" s="13">
        <v>0.375</v>
      </c>
      <c r="W229" s="13">
        <v>0.41666666666666702</v>
      </c>
      <c r="X229" s="13">
        <v>0.45833333333333398</v>
      </c>
      <c r="Y229" s="13">
        <v>0.5</v>
      </c>
      <c r="Z229" s="13">
        <v>0.54166666666666696</v>
      </c>
      <c r="AA229" s="13">
        <v>0.58333333333333304</v>
      </c>
      <c r="AB229" s="13">
        <v>0.625</v>
      </c>
      <c r="AC229" s="13">
        <v>0.66666666666666696</v>
      </c>
      <c r="AD229" s="13">
        <v>0.70833333333333304</v>
      </c>
      <c r="AE229" s="13">
        <v>0.75</v>
      </c>
      <c r="AF229" s="13">
        <v>0.79166666666666696</v>
      </c>
      <c r="AG229" s="14">
        <v>0.83333333333333304</v>
      </c>
    </row>
    <row r="230" spans="2:33" x14ac:dyDescent="0.3">
      <c r="B230" s="33" t="s">
        <v>37</v>
      </c>
      <c r="C230" s="15">
        <f t="shared" ref="C230:P230" si="63">C48+C150</f>
        <v>0</v>
      </c>
      <c r="D230" s="16">
        <f t="shared" si="63"/>
        <v>0</v>
      </c>
      <c r="E230" s="16">
        <f t="shared" si="63"/>
        <v>0</v>
      </c>
      <c r="F230" s="16">
        <f t="shared" si="63"/>
        <v>0</v>
      </c>
      <c r="G230" s="16">
        <f t="shared" si="63"/>
        <v>0</v>
      </c>
      <c r="H230" s="16">
        <f t="shared" si="63"/>
        <v>0</v>
      </c>
      <c r="I230" s="16">
        <f t="shared" si="63"/>
        <v>0</v>
      </c>
      <c r="J230" s="16">
        <f t="shared" si="63"/>
        <v>0</v>
      </c>
      <c r="K230" s="16">
        <f t="shared" si="63"/>
        <v>0</v>
      </c>
      <c r="L230" s="16">
        <f t="shared" si="63"/>
        <v>0</v>
      </c>
      <c r="M230" s="16">
        <f t="shared" si="63"/>
        <v>0</v>
      </c>
      <c r="N230" s="16">
        <f t="shared" si="63"/>
        <v>0</v>
      </c>
      <c r="O230" s="16">
        <f t="shared" si="63"/>
        <v>0</v>
      </c>
      <c r="P230" s="17">
        <f t="shared" si="63"/>
        <v>0</v>
      </c>
      <c r="S230" s="33" t="s">
        <v>50</v>
      </c>
      <c r="T230" s="15">
        <f t="shared" ref="T230:AG230" si="64">T50+T161</f>
        <v>41.823650692549165</v>
      </c>
      <c r="U230" s="16">
        <f t="shared" si="64"/>
        <v>46.97765524203038</v>
      </c>
      <c r="V230" s="16">
        <f t="shared" si="64"/>
        <v>39.951365447700482</v>
      </c>
      <c r="W230" s="16">
        <f t="shared" si="64"/>
        <v>39.112665180026625</v>
      </c>
      <c r="X230" s="16">
        <f t="shared" si="64"/>
        <v>38.778577106596373</v>
      </c>
      <c r="Y230" s="16">
        <f t="shared" si="64"/>
        <v>40.024447213763345</v>
      </c>
      <c r="Z230" s="16">
        <f t="shared" si="64"/>
        <v>45.35245596815615</v>
      </c>
      <c r="AA230" s="16">
        <f t="shared" si="64"/>
        <v>53.941303522592108</v>
      </c>
      <c r="AB230" s="16">
        <f t="shared" si="64"/>
        <v>44.019583758533386</v>
      </c>
      <c r="AC230" s="16">
        <f t="shared" si="64"/>
        <v>43.403608873146375</v>
      </c>
      <c r="AD230" s="16">
        <f t="shared" si="64"/>
        <v>44.002183338042229</v>
      </c>
      <c r="AE230" s="16">
        <f t="shared" si="64"/>
        <v>37.790233222698561</v>
      </c>
      <c r="AF230" s="16">
        <f t="shared" si="64"/>
        <v>33.335725576961927</v>
      </c>
      <c r="AG230" s="17">
        <f t="shared" si="64"/>
        <v>25.902265943138907</v>
      </c>
    </row>
    <row r="231" spans="2:33" ht="16.5" thickBot="1" x14ac:dyDescent="0.35">
      <c r="B231" s="34" t="s">
        <v>38</v>
      </c>
      <c r="C231" s="18">
        <f t="shared" ref="C231:P231" si="65">C49+C151</f>
        <v>21.983831398486437</v>
      </c>
      <c r="D231" s="19">
        <f t="shared" si="65"/>
        <v>24.692938928953936</v>
      </c>
      <c r="E231" s="19">
        <f t="shared" si="65"/>
        <v>20.999699155818298</v>
      </c>
      <c r="F231" s="19">
        <f t="shared" si="65"/>
        <v>20.558851812913055</v>
      </c>
      <c r="G231" s="19">
        <f t="shared" si="65"/>
        <v>20.383244572585653</v>
      </c>
      <c r="H231" s="19">
        <f t="shared" si="65"/>
        <v>21.038113239639916</v>
      </c>
      <c r="I231" s="19">
        <f t="shared" si="65"/>
        <v>23.838682874444608</v>
      </c>
      <c r="J231" s="19">
        <f t="shared" si="65"/>
        <v>28.353252344528194</v>
      </c>
      <c r="K231" s="19">
        <f t="shared" si="65"/>
        <v>23.138083155221747</v>
      </c>
      <c r="L231" s="19">
        <f t="shared" si="65"/>
        <v>22.814307305868105</v>
      </c>
      <c r="M231" s="19">
        <f t="shared" si="65"/>
        <v>23.12893694478803</v>
      </c>
      <c r="N231" s="19">
        <f t="shared" si="65"/>
        <v>19.863739819950425</v>
      </c>
      <c r="O231" s="19">
        <f t="shared" si="65"/>
        <v>17.522309948918419</v>
      </c>
      <c r="P231" s="20">
        <f t="shared" si="65"/>
        <v>13.615048851633762</v>
      </c>
      <c r="S231" s="34" t="s">
        <v>49</v>
      </c>
      <c r="T231" s="18">
        <f t="shared" ref="T231:AG231" si="66">T51+T162</f>
        <v>79.594390560549385</v>
      </c>
      <c r="U231" s="19">
        <f t="shared" si="66"/>
        <v>89.402952086608096</v>
      </c>
      <c r="V231" s="19">
        <f t="shared" si="66"/>
        <v>76.03125342279138</v>
      </c>
      <c r="W231" s="19">
        <f t="shared" si="66"/>
        <v>74.435126935431384</v>
      </c>
      <c r="X231" s="19">
        <f t="shared" si="66"/>
        <v>73.799325513080518</v>
      </c>
      <c r="Y231" s="19">
        <f t="shared" si="66"/>
        <v>76.170334983930644</v>
      </c>
      <c r="Z231" s="19">
        <f t="shared" si="66"/>
        <v>86.310043084130427</v>
      </c>
      <c r="AA231" s="19">
        <f t="shared" si="66"/>
        <v>102.65543798373402</v>
      </c>
      <c r="AB231" s="19">
        <f t="shared" si="66"/>
        <v>83.773460326209772</v>
      </c>
      <c r="AC231" s="19">
        <f t="shared" si="66"/>
        <v>82.601201453750377</v>
      </c>
      <c r="AD231" s="19">
        <f t="shared" si="66"/>
        <v>83.740345668795669</v>
      </c>
      <c r="AE231" s="19">
        <f t="shared" si="66"/>
        <v>71.918412971959214</v>
      </c>
      <c r="AF231" s="19">
        <f t="shared" si="66"/>
        <v>63.441060673947618</v>
      </c>
      <c r="AG231" s="20">
        <f t="shared" si="66"/>
        <v>49.294479026640794</v>
      </c>
    </row>
    <row r="232" spans="2:33" x14ac:dyDescent="0.3">
      <c r="B232" s="33" t="s">
        <v>39</v>
      </c>
      <c r="C232" s="18">
        <f t="shared" ref="C232:P232" si="67">C50+C152</f>
        <v>82.578597407389722</v>
      </c>
      <c r="D232" s="19">
        <f t="shared" si="67"/>
        <v>92.754908171272575</v>
      </c>
      <c r="E232" s="19">
        <f t="shared" si="67"/>
        <v>78.88186871666116</v>
      </c>
      <c r="F232" s="19">
        <f t="shared" si="67"/>
        <v>77.225899173044851</v>
      </c>
      <c r="G232" s="19">
        <f t="shared" si="67"/>
        <v>76.566259852766166</v>
      </c>
      <c r="H232" s="19">
        <f t="shared" si="67"/>
        <v>79.026164817972131</v>
      </c>
      <c r="I232" s="19">
        <f t="shared" si="67"/>
        <v>89.546037727833479</v>
      </c>
      <c r="J232" s="19">
        <f t="shared" si="67"/>
        <v>106.50426525333172</v>
      </c>
      <c r="K232" s="19">
        <f t="shared" si="67"/>
        <v>86.914351689638252</v>
      </c>
      <c r="L232" s="19">
        <f t="shared" si="67"/>
        <v>85.698141692874415</v>
      </c>
      <c r="M232" s="19">
        <f t="shared" si="67"/>
        <v>86.879995475040403</v>
      </c>
      <c r="N232" s="19">
        <f t="shared" si="67"/>
        <v>74.614826863608343</v>
      </c>
      <c r="O232" s="19">
        <f t="shared" si="67"/>
        <v>65.819635926559002</v>
      </c>
      <c r="P232" s="20">
        <f t="shared" si="67"/>
        <v>51.142661050357937</v>
      </c>
      <c r="S232" s="33" t="s">
        <v>48</v>
      </c>
      <c r="T232" s="18">
        <f t="shared" ref="T232:AG232" si="68">T52+T163</f>
        <v>5.9741384784854752</v>
      </c>
      <c r="U232" s="19">
        <f t="shared" si="68"/>
        <v>6.710342429778283</v>
      </c>
      <c r="V232" s="19">
        <f t="shared" si="68"/>
        <v>5.7066990957741091</v>
      </c>
      <c r="W232" s="19">
        <f t="shared" si="68"/>
        <v>5.5868981827008017</v>
      </c>
      <c r="X232" s="19">
        <f t="shared" si="68"/>
        <v>5.539176657161228</v>
      </c>
      <c r="Y232" s="19">
        <f t="shared" si="68"/>
        <v>5.7171381794858913</v>
      </c>
      <c r="Z232" s="19">
        <f t="shared" si="68"/>
        <v>6.47819709199723</v>
      </c>
      <c r="AA232" s="19">
        <f t="shared" si="68"/>
        <v>7.705037977743789</v>
      </c>
      <c r="AB232" s="19">
        <f t="shared" si="68"/>
        <v>6.2878080890633017</v>
      </c>
      <c r="AC232" s="19">
        <f t="shared" si="68"/>
        <v>6.1998215263497123</v>
      </c>
      <c r="AD232" s="19">
        <f t="shared" si="68"/>
        <v>6.2853225929414496</v>
      </c>
      <c r="AE232" s="19">
        <f t="shared" si="68"/>
        <v>5.3980004774399877</v>
      </c>
      <c r="AF232" s="19">
        <f t="shared" si="68"/>
        <v>4.7617134702456614</v>
      </c>
      <c r="AG232" s="20">
        <f t="shared" si="68"/>
        <v>3.6999095269901305</v>
      </c>
    </row>
    <row r="233" spans="2:33" ht="16.5" thickBot="1" x14ac:dyDescent="0.35">
      <c r="B233" s="34" t="s">
        <v>40</v>
      </c>
      <c r="C233" s="18">
        <f t="shared" ref="C233:P233" si="69">C51+C153</f>
        <v>52.489475404566086</v>
      </c>
      <c r="D233" s="19">
        <f t="shared" si="69"/>
        <v>58.957848933785783</v>
      </c>
      <c r="E233" s="19">
        <f t="shared" si="69"/>
        <v>50.139721887536915</v>
      </c>
      <c r="F233" s="19">
        <f t="shared" si="69"/>
        <v>49.087137133626079</v>
      </c>
      <c r="G233" s="19">
        <f t="shared" si="69"/>
        <v>48.667850260698941</v>
      </c>
      <c r="H233" s="19">
        <f t="shared" si="69"/>
        <v>50.231440890989724</v>
      </c>
      <c r="I233" s="19">
        <f t="shared" si="69"/>
        <v>56.918192999858974</v>
      </c>
      <c r="J233" s="19">
        <f t="shared" si="69"/>
        <v>67.697359691360816</v>
      </c>
      <c r="K233" s="19">
        <f t="shared" si="69"/>
        <v>55.245413079743415</v>
      </c>
      <c r="L233" s="19">
        <f t="shared" si="69"/>
        <v>54.472352907784007</v>
      </c>
      <c r="M233" s="19">
        <f t="shared" si="69"/>
        <v>55.223575221778461</v>
      </c>
      <c r="N233" s="19">
        <f t="shared" si="69"/>
        <v>47.427459928289487</v>
      </c>
      <c r="O233" s="19">
        <f t="shared" si="69"/>
        <v>41.83696828926098</v>
      </c>
      <c r="P233" s="20">
        <f t="shared" si="69"/>
        <v>32.507835366632165</v>
      </c>
      <c r="S233" s="34" t="s">
        <v>47</v>
      </c>
      <c r="T233" s="18">
        <f t="shared" ref="T233:AG233" si="70">T53+T164</f>
        <v>23.453253420349466</v>
      </c>
      <c r="U233" s="19">
        <f t="shared" si="70"/>
        <v>26.343440499359076</v>
      </c>
      <c r="V233" s="19">
        <f t="shared" si="70"/>
        <v>22.403340760992826</v>
      </c>
      <c r="W233" s="19">
        <f t="shared" si="70"/>
        <v>21.933026725853523</v>
      </c>
      <c r="X233" s="19">
        <f t="shared" si="70"/>
        <v>21.7456817160055</v>
      </c>
      <c r="Y233" s="19">
        <f t="shared" si="70"/>
        <v>22.444322481897082</v>
      </c>
      <c r="Z233" s="19">
        <f t="shared" si="70"/>
        <v>25.432085086869211</v>
      </c>
      <c r="AA233" s="19">
        <f t="shared" si="70"/>
        <v>30.248413048378822</v>
      </c>
      <c r="AB233" s="19">
        <f t="shared" si="70"/>
        <v>24.684656557996369</v>
      </c>
      <c r="AC233" s="19">
        <f t="shared" si="70"/>
        <v>24.339239196089075</v>
      </c>
      <c r="AD233" s="19">
        <f t="shared" si="70"/>
        <v>24.674899005400114</v>
      </c>
      <c r="AE233" s="19">
        <f t="shared" si="70"/>
        <v>21.19145272853843</v>
      </c>
      <c r="AF233" s="19">
        <f t="shared" si="70"/>
        <v>18.693519263898111</v>
      </c>
      <c r="AG233" s="20">
        <f t="shared" si="70"/>
        <v>14.525092794779587</v>
      </c>
    </row>
    <row r="234" spans="2:33" x14ac:dyDescent="0.3">
      <c r="B234" s="33" t="s">
        <v>41</v>
      </c>
      <c r="C234" s="18">
        <f t="shared" ref="C234:P234" si="71">C52+C154</f>
        <v>37.893330161411136</v>
      </c>
      <c r="D234" s="19">
        <f t="shared" si="71"/>
        <v>42.562994162829824</v>
      </c>
      <c r="E234" s="19">
        <f t="shared" si="71"/>
        <v>36.196990368863354</v>
      </c>
      <c r="F234" s="19">
        <f t="shared" si="71"/>
        <v>35.437105814952545</v>
      </c>
      <c r="G234" s="19">
        <f t="shared" si="71"/>
        <v>35.134413212564837</v>
      </c>
      <c r="H234" s="19">
        <f t="shared" si="71"/>
        <v>36.263204375635667</v>
      </c>
      <c r="I234" s="19">
        <f t="shared" si="71"/>
        <v>41.090520774131292</v>
      </c>
      <c r="J234" s="19">
        <f t="shared" si="71"/>
        <v>48.87224309384861</v>
      </c>
      <c r="K234" s="19">
        <f t="shared" si="71"/>
        <v>39.882903412521998</v>
      </c>
      <c r="L234" s="19">
        <f t="shared" si="71"/>
        <v>39.324813926869666</v>
      </c>
      <c r="M234" s="19">
        <f t="shared" si="71"/>
        <v>39.867138172814307</v>
      </c>
      <c r="N234" s="19">
        <f t="shared" si="71"/>
        <v>34.238947597167872</v>
      </c>
      <c r="O234" s="19">
        <f t="shared" si="71"/>
        <v>30.203046231998442</v>
      </c>
      <c r="P234" s="20">
        <f t="shared" si="71"/>
        <v>23.468135828871947</v>
      </c>
      <c r="S234" s="33" t="s">
        <v>46</v>
      </c>
      <c r="T234" s="18">
        <f t="shared" ref="T234:AG234" si="72">T54+T165</f>
        <v>8.822591458895678</v>
      </c>
      <c r="U234" s="19">
        <f t="shared" si="72"/>
        <v>9.9098154521245405</v>
      </c>
      <c r="V234" s="19">
        <f t="shared" si="72"/>
        <v>8.4276377057848535</v>
      </c>
      <c r="W234" s="19">
        <f t="shared" si="72"/>
        <v>8.2507160431459905</v>
      </c>
      <c r="X234" s="19">
        <f t="shared" si="72"/>
        <v>8.1802410240035393</v>
      </c>
      <c r="Y234" s="19">
        <f t="shared" si="72"/>
        <v>8.4430541162222656</v>
      </c>
      <c r="Z234" s="19">
        <f t="shared" si="72"/>
        <v>9.5669838485878245</v>
      </c>
      <c r="AA234" s="19">
        <f t="shared" si="72"/>
        <v>11.378779132375021</v>
      </c>
      <c r="AB234" s="19">
        <f t="shared" si="72"/>
        <v>9.2858178868007499</v>
      </c>
      <c r="AC234" s="19">
        <f t="shared" si="72"/>
        <v>9.1558795702568556</v>
      </c>
      <c r="AD234" s="19">
        <f t="shared" si="72"/>
        <v>9.2821473128870817</v>
      </c>
      <c r="AE234" s="19">
        <f t="shared" si="72"/>
        <v>7.9717524257071197</v>
      </c>
      <c r="AF234" s="19">
        <f t="shared" si="72"/>
        <v>7.032085503807763</v>
      </c>
      <c r="AG234" s="20">
        <f t="shared" si="72"/>
        <v>5.4640163278882117</v>
      </c>
    </row>
    <row r="235" spans="2:33" ht="16.5" thickBot="1" x14ac:dyDescent="0.35">
      <c r="B235" s="34" t="s">
        <v>42</v>
      </c>
      <c r="C235" s="18">
        <f t="shared" ref="C235:P235" si="73">C53+C155</f>
        <v>50.349828803783026</v>
      </c>
      <c r="D235" s="19">
        <f t="shared" si="73"/>
        <v>56.55452979050316</v>
      </c>
      <c r="E235" s="19">
        <f t="shared" si="73"/>
        <v>48.095859100301972</v>
      </c>
      <c r="F235" s="19">
        <f t="shared" si="73"/>
        <v>47.086181221976815</v>
      </c>
      <c r="G235" s="19">
        <f t="shared" si="73"/>
        <v>46.683985884552683</v>
      </c>
      <c r="H235" s="19">
        <f t="shared" si="73"/>
        <v>48.183839330363497</v>
      </c>
      <c r="I235" s="19">
        <f t="shared" si="73"/>
        <v>54.598017055325371</v>
      </c>
      <c r="J235" s="19">
        <f t="shared" si="73"/>
        <v>64.937788854937338</v>
      </c>
      <c r="K235" s="19">
        <f t="shared" si="73"/>
        <v>52.993425240393691</v>
      </c>
      <c r="L235" s="19">
        <f t="shared" si="73"/>
        <v>52.251877587017965</v>
      </c>
      <c r="M235" s="19">
        <f t="shared" si="73"/>
        <v>52.972477566569523</v>
      </c>
      <c r="N235" s="19">
        <f t="shared" si="73"/>
        <v>45.494158011339643</v>
      </c>
      <c r="O235" s="19">
        <f t="shared" si="73"/>
        <v>40.131553512351275</v>
      </c>
      <c r="P235" s="20">
        <f t="shared" si="73"/>
        <v>31.182707254664422</v>
      </c>
      <c r="S235" s="34" t="s">
        <v>45</v>
      </c>
      <c r="T235" s="18">
        <f t="shared" ref="T235:AG235" si="74">T55+T166</f>
        <v>5.1652543291924529</v>
      </c>
      <c r="U235" s="19">
        <f t="shared" si="74"/>
        <v>5.8017780154575567</v>
      </c>
      <c r="V235" s="19">
        <f t="shared" si="74"/>
        <v>4.9340256031893288</v>
      </c>
      <c r="W235" s="19">
        <f t="shared" si="74"/>
        <v>4.8304454489760342</v>
      </c>
      <c r="X235" s="19">
        <f t="shared" si="74"/>
        <v>4.7891853045591199</v>
      </c>
      <c r="Y235" s="19">
        <f t="shared" si="74"/>
        <v>4.9430512597805283</v>
      </c>
      <c r="Z235" s="19">
        <f t="shared" si="74"/>
        <v>5.6010646045961092</v>
      </c>
      <c r="AA235" s="19">
        <f t="shared" si="74"/>
        <v>6.661794150647613</v>
      </c>
      <c r="AB235" s="19">
        <f t="shared" si="74"/>
        <v>5.4364538200994605</v>
      </c>
      <c r="AC235" s="19">
        <f t="shared" si="74"/>
        <v>5.3603804288307764</v>
      </c>
      <c r="AD235" s="19">
        <f t="shared" si="74"/>
        <v>5.4343048542444139</v>
      </c>
      <c r="AE235" s="19">
        <f t="shared" si="74"/>
        <v>4.6671240439924144</v>
      </c>
      <c r="AF235" s="19">
        <f t="shared" si="74"/>
        <v>4.1169887851002249</v>
      </c>
      <c r="AG235" s="20">
        <f t="shared" si="74"/>
        <v>3.1989505718238833</v>
      </c>
    </row>
    <row r="236" spans="2:33" x14ac:dyDescent="0.3">
      <c r="B236" s="33" t="s">
        <v>43</v>
      </c>
      <c r="C236" s="18">
        <f t="shared" ref="C236:P236" si="75">C54+C156</f>
        <v>28.762043123324428</v>
      </c>
      <c r="D236" s="19">
        <f t="shared" si="75"/>
        <v>32.306442013792342</v>
      </c>
      <c r="E236" s="19">
        <f t="shared" si="75"/>
        <v>27.474476207003192</v>
      </c>
      <c r="F236" s="19">
        <f t="shared" si="75"/>
        <v>26.897703666420639</v>
      </c>
      <c r="G236" s="19">
        <f t="shared" si="75"/>
        <v>26.667951949010156</v>
      </c>
      <c r="H236" s="19">
        <f t="shared" si="75"/>
        <v>27.524734395186737</v>
      </c>
      <c r="I236" s="19">
        <f t="shared" si="75"/>
        <v>31.188795638472616</v>
      </c>
      <c r="J236" s="19">
        <f t="shared" si="75"/>
        <v>37.095329373567026</v>
      </c>
      <c r="K236" s="19">
        <f t="shared" si="75"/>
        <v>30.272182015887054</v>
      </c>
      <c r="L236" s="19">
        <f t="shared" si="75"/>
        <v>29.848577286911485</v>
      </c>
      <c r="M236" s="19">
        <f t="shared" si="75"/>
        <v>30.260215780605261</v>
      </c>
      <c r="N236" s="19">
        <f t="shared" si="75"/>
        <v>25.988269785004157</v>
      </c>
      <c r="O236" s="19">
        <f t="shared" si="75"/>
        <v>22.924913552864425</v>
      </c>
      <c r="P236" s="20">
        <f t="shared" si="75"/>
        <v>17.812937840481254</v>
      </c>
      <c r="S236" s="33" t="s">
        <v>44</v>
      </c>
      <c r="T236" s="18">
        <f t="shared" ref="T236:AG236" si="76">T56+T167</f>
        <v>11.514593462377768</v>
      </c>
      <c r="U236" s="19">
        <f t="shared" si="76"/>
        <v>12.933557759081168</v>
      </c>
      <c r="V236" s="19">
        <f t="shared" si="76"/>
        <v>10.999129052096585</v>
      </c>
      <c r="W236" s="19">
        <f t="shared" si="76"/>
        <v>10.768223990985497</v>
      </c>
      <c r="X236" s="19">
        <f t="shared" si="76"/>
        <v>10.676245211455772</v>
      </c>
      <c r="Y236" s="19">
        <f t="shared" si="76"/>
        <v>11.019249410118713</v>
      </c>
      <c r="Z236" s="19">
        <f t="shared" si="76"/>
        <v>12.486119321160514</v>
      </c>
      <c r="AA236" s="19">
        <f t="shared" si="76"/>
        <v>14.850740444903927</v>
      </c>
      <c r="AB236" s="19">
        <f t="shared" si="76"/>
        <v>12.119162315328371</v>
      </c>
      <c r="AC236" s="19">
        <f t="shared" si="76"/>
        <v>11.949576440570439</v>
      </c>
      <c r="AD236" s="19">
        <f t="shared" si="76"/>
        <v>12.114371753894533</v>
      </c>
      <c r="AE236" s="19">
        <f t="shared" si="76"/>
        <v>10.404141322013661</v>
      </c>
      <c r="AF236" s="19">
        <f t="shared" si="76"/>
        <v>9.1777575949506272</v>
      </c>
      <c r="AG236" s="20">
        <f t="shared" si="76"/>
        <v>7.1312297504141888</v>
      </c>
    </row>
    <row r="237" spans="2:33" ht="16.5" thickBot="1" x14ac:dyDescent="0.35">
      <c r="B237" s="34" t="s">
        <v>44</v>
      </c>
      <c r="C237" s="18">
        <f t="shared" ref="C237:P237" si="77">C55+C157</f>
        <v>17.941118885147002</v>
      </c>
      <c r="D237" s="19">
        <f t="shared" si="77"/>
        <v>20.152035599151219</v>
      </c>
      <c r="E237" s="19">
        <f t="shared" si="77"/>
        <v>17.137963454941552</v>
      </c>
      <c r="F237" s="19">
        <f t="shared" si="77"/>
        <v>16.778185650704536</v>
      </c>
      <c r="G237" s="19">
        <f t="shared" si="77"/>
        <v>16.63487167059353</v>
      </c>
      <c r="H237" s="19">
        <f t="shared" si="77"/>
        <v>17.169313388090835</v>
      </c>
      <c r="I237" s="19">
        <f t="shared" si="77"/>
        <v>19.454872800069538</v>
      </c>
      <c r="J237" s="19">
        <f t="shared" si="77"/>
        <v>23.139236372090075</v>
      </c>
      <c r="K237" s="19">
        <f t="shared" si="77"/>
        <v>18.883109733584991</v>
      </c>
      <c r="L237" s="19">
        <f t="shared" si="77"/>
        <v>18.618874582755318</v>
      </c>
      <c r="M237" s="19">
        <f t="shared" si="77"/>
        <v>18.875645463787542</v>
      </c>
      <c r="N237" s="19">
        <f t="shared" si="77"/>
        <v>16.210901146098458</v>
      </c>
      <c r="O237" s="19">
        <f t="shared" si="77"/>
        <v>14.300048077951667</v>
      </c>
      <c r="P237" s="20">
        <f t="shared" si="77"/>
        <v>11.111312020481705</v>
      </c>
      <c r="S237" s="34" t="s">
        <v>43</v>
      </c>
      <c r="T237" s="18">
        <f t="shared" ref="T237:AG237" si="78">T57+T168</f>
        <v>3.3593639079612485</v>
      </c>
      <c r="U237" s="19">
        <f t="shared" si="78"/>
        <v>3.7733444328148513</v>
      </c>
      <c r="V237" s="19">
        <f t="shared" si="78"/>
        <v>3.208978004942181</v>
      </c>
      <c r="W237" s="19">
        <f t="shared" si="78"/>
        <v>3.1416118290544572</v>
      </c>
      <c r="X237" s="19">
        <f t="shared" si="78"/>
        <v>3.1147771697796793</v>
      </c>
      <c r="Y237" s="19">
        <f t="shared" si="78"/>
        <v>3.2148480866585381</v>
      </c>
      <c r="Z237" s="19">
        <f t="shared" si="78"/>
        <v>3.6428049965510887</v>
      </c>
      <c r="AA237" s="19">
        <f t="shared" si="78"/>
        <v>4.3326793620735025</v>
      </c>
      <c r="AB237" s="19">
        <f t="shared" si="78"/>
        <v>3.5357458871527561</v>
      </c>
      <c r="AC237" s="19">
        <f t="shared" si="78"/>
        <v>3.4862694841148851</v>
      </c>
      <c r="AD237" s="19">
        <f t="shared" si="78"/>
        <v>3.5343482486488615</v>
      </c>
      <c r="AE237" s="19">
        <f t="shared" si="78"/>
        <v>3.0353913027584616</v>
      </c>
      <c r="AF237" s="19">
        <f t="shared" si="78"/>
        <v>2.6775958457614237</v>
      </c>
      <c r="AG237" s="20">
        <f t="shared" si="78"/>
        <v>2.0805246768976176</v>
      </c>
    </row>
    <row r="238" spans="2:33" x14ac:dyDescent="0.3">
      <c r="B238" s="33" t="s">
        <v>45</v>
      </c>
      <c r="C238" s="18">
        <f t="shared" ref="C238:P238" si="79">C56+C158</f>
        <v>61.353018578575728</v>
      </c>
      <c r="D238" s="19">
        <f t="shared" si="79"/>
        <v>68.913662655366437</v>
      </c>
      <c r="E238" s="19">
        <f t="shared" si="79"/>
        <v>58.606478056419483</v>
      </c>
      <c r="F238" s="19">
        <f t="shared" si="79"/>
        <v>57.376150424747266</v>
      </c>
      <c r="G238" s="19">
        <f t="shared" si="79"/>
        <v>56.886061409641314</v>
      </c>
      <c r="H238" s="19">
        <f t="shared" si="79"/>
        <v>58.713685028473904</v>
      </c>
      <c r="I238" s="19">
        <f t="shared" si="79"/>
        <v>66.529583800632295</v>
      </c>
      <c r="J238" s="19">
        <f t="shared" si="79"/>
        <v>79.128955563981009</v>
      </c>
      <c r="K238" s="19">
        <f t="shared" si="79"/>
        <v>64.574332834115864</v>
      </c>
      <c r="L238" s="19">
        <f t="shared" si="79"/>
        <v>63.670731212514269</v>
      </c>
      <c r="M238" s="19">
        <f t="shared" si="79"/>
        <v>64.548807364579091</v>
      </c>
      <c r="N238" s="19">
        <f t="shared" si="79"/>
        <v>55.436214739952895</v>
      </c>
      <c r="O238" s="19">
        <f t="shared" si="79"/>
        <v>48.901694538540269</v>
      </c>
      <c r="P238" s="20">
        <f t="shared" si="79"/>
        <v>37.997213952432951</v>
      </c>
      <c r="S238" s="33" t="s">
        <v>42</v>
      </c>
      <c r="T238" s="18">
        <f t="shared" ref="T238:AG238" si="80">T58+T169</f>
        <v>16.002794424206659</v>
      </c>
      <c r="U238" s="19">
        <f t="shared" si="80"/>
        <v>17.974847889196678</v>
      </c>
      <c r="V238" s="19">
        <f t="shared" si="80"/>
        <v>15.286410383582327</v>
      </c>
      <c r="W238" s="19">
        <f t="shared" si="80"/>
        <v>14.965502291034998</v>
      </c>
      <c r="X238" s="19">
        <f t="shared" si="80"/>
        <v>14.837671681555562</v>
      </c>
      <c r="Y238" s="19">
        <f t="shared" si="80"/>
        <v>15.314373329405953</v>
      </c>
      <c r="Z238" s="19">
        <f t="shared" si="80"/>
        <v>17.353005236833177</v>
      </c>
      <c r="AA238" s="19">
        <f t="shared" si="80"/>
        <v>20.639317155533632</v>
      </c>
      <c r="AB238" s="19">
        <f t="shared" si="80"/>
        <v>16.843014367764184</v>
      </c>
      <c r="AC238" s="19">
        <f t="shared" si="80"/>
        <v>16.607326681536481</v>
      </c>
      <c r="AD238" s="19">
        <f t="shared" si="80"/>
        <v>16.836356523520465</v>
      </c>
      <c r="AE238" s="19">
        <f t="shared" si="80"/>
        <v>14.459506128512238</v>
      </c>
      <c r="AF238" s="19">
        <f t="shared" si="80"/>
        <v>12.755098002119784</v>
      </c>
      <c r="AG238" s="20">
        <f t="shared" si="80"/>
        <v>9.9108669412023769</v>
      </c>
    </row>
    <row r="239" spans="2:33" ht="16.5" thickBot="1" x14ac:dyDescent="0.35">
      <c r="B239" s="34" t="s">
        <v>46</v>
      </c>
      <c r="C239" s="18">
        <f t="shared" ref="C239:P239" si="81">C57+C159</f>
        <v>32.131816665789948</v>
      </c>
      <c r="D239" s="19">
        <f t="shared" si="81"/>
        <v>36.09147887930591</v>
      </c>
      <c r="E239" s="19">
        <f t="shared" si="81"/>
        <v>30.69339784683546</v>
      </c>
      <c r="F239" s="19">
        <f t="shared" si="81"/>
        <v>30.049050383326112</v>
      </c>
      <c r="G239" s="19">
        <f t="shared" si="81"/>
        <v>29.792380854293341</v>
      </c>
      <c r="H239" s="19">
        <f t="shared" si="81"/>
        <v>30.749544306311378</v>
      </c>
      <c r="I239" s="19">
        <f t="shared" si="81"/>
        <v>34.842888566198582</v>
      </c>
      <c r="J239" s="19">
        <f t="shared" si="81"/>
        <v>41.441434375082721</v>
      </c>
      <c r="K239" s="19">
        <f t="shared" si="81"/>
        <v>33.818884090994928</v>
      </c>
      <c r="L239" s="19">
        <f t="shared" si="81"/>
        <v>33.345649646840762</v>
      </c>
      <c r="M239" s="19">
        <f t="shared" si="81"/>
        <v>33.805515886357796</v>
      </c>
      <c r="N239" s="19">
        <f t="shared" si="81"/>
        <v>29.033066830904726</v>
      </c>
      <c r="O239" s="19">
        <f t="shared" si="81"/>
        <v>25.610806443801124</v>
      </c>
      <c r="P239" s="20">
        <f t="shared" si="81"/>
        <v>19.899909422821981</v>
      </c>
      <c r="S239" s="34" t="s">
        <v>41</v>
      </c>
      <c r="T239" s="18">
        <f t="shared" ref="T239:AG239" si="82">T59+T170</f>
        <v>25.011361277174284</v>
      </c>
      <c r="U239" s="19">
        <f t="shared" si="82"/>
        <v>28.093556821482412</v>
      </c>
      <c r="V239" s="19">
        <f t="shared" si="82"/>
        <v>23.891698074717986</v>
      </c>
      <c r="W239" s="19">
        <f t="shared" si="82"/>
        <v>23.390138907818418</v>
      </c>
      <c r="X239" s="19">
        <f t="shared" si="82"/>
        <v>23.190347704406143</v>
      </c>
      <c r="Y239" s="19">
        <f t="shared" si="82"/>
        <v>23.935402400464422</v>
      </c>
      <c r="Z239" s="19">
        <f t="shared" si="82"/>
        <v>27.121655863216446</v>
      </c>
      <c r="AA239" s="19">
        <f t="shared" si="82"/>
        <v>32.257954717607042</v>
      </c>
      <c r="AB239" s="19">
        <f t="shared" si="82"/>
        <v>26.324572207936221</v>
      </c>
      <c r="AC239" s="19">
        <f t="shared" si="82"/>
        <v>25.956207176644838</v>
      </c>
      <c r="AD239" s="19">
        <f t="shared" si="82"/>
        <v>26.31416641609183</v>
      </c>
      <c r="AE239" s="19">
        <f t="shared" si="82"/>
        <v>22.599298727644829</v>
      </c>
      <c r="AF239" s="19">
        <f t="shared" si="82"/>
        <v>19.935416015481145</v>
      </c>
      <c r="AG239" s="20">
        <f t="shared" si="82"/>
        <v>15.490061739558012</v>
      </c>
    </row>
    <row r="240" spans="2:33" x14ac:dyDescent="0.3">
      <c r="B240" s="33" t="s">
        <v>47</v>
      </c>
      <c r="C240" s="18">
        <f t="shared" ref="C240:P240" si="83">C58+C160</f>
        <v>29.037580381652113</v>
      </c>
      <c r="D240" s="19">
        <f t="shared" si="83"/>
        <v>32.615934229649014</v>
      </c>
      <c r="E240" s="19">
        <f t="shared" si="83"/>
        <v>27.737678713709954</v>
      </c>
      <c r="F240" s="19">
        <f t="shared" si="83"/>
        <v>27.155380754650366</v>
      </c>
      <c r="G240" s="19">
        <f t="shared" si="83"/>
        <v>26.923428040668121</v>
      </c>
      <c r="H240" s="19">
        <f t="shared" si="83"/>
        <v>27.78841836989357</v>
      </c>
      <c r="I240" s="19">
        <f t="shared" si="83"/>
        <v>31.48758092308956</v>
      </c>
      <c r="J240" s="19">
        <f t="shared" si="83"/>
        <v>37.450698611716405</v>
      </c>
      <c r="K240" s="19">
        <f t="shared" si="83"/>
        <v>30.562186241264563</v>
      </c>
      <c r="L240" s="19">
        <f t="shared" si="83"/>
        <v>30.134523424859808</v>
      </c>
      <c r="M240" s="19">
        <f t="shared" si="83"/>
        <v>30.55010537074466</v>
      </c>
      <c r="N240" s="19">
        <f t="shared" si="83"/>
        <v>26.237234595137316</v>
      </c>
      <c r="O240" s="19">
        <f t="shared" si="83"/>
        <v>23.144531742040737</v>
      </c>
      <c r="P240" s="20">
        <f t="shared" si="83"/>
        <v>17.983583855935819</v>
      </c>
      <c r="S240" s="33" t="s">
        <v>40</v>
      </c>
      <c r="T240" s="18">
        <f t="shared" ref="T240:AG240" si="84">T60+T171</f>
        <v>52.302455616976005</v>
      </c>
      <c r="U240" s="19">
        <f t="shared" si="84"/>
        <v>58.747782357593529</v>
      </c>
      <c r="V240" s="19">
        <f t="shared" si="84"/>
        <v>49.961074262180432</v>
      </c>
      <c r="W240" s="19">
        <f t="shared" si="84"/>
        <v>48.912239863470901</v>
      </c>
      <c r="X240" s="19">
        <f t="shared" si="84"/>
        <v>48.494446907968346</v>
      </c>
      <c r="Y240" s="19">
        <f t="shared" si="84"/>
        <v>50.052466471196624</v>
      </c>
      <c r="Z240" s="19">
        <f t="shared" si="84"/>
        <v>56.715393709471726</v>
      </c>
      <c r="AA240" s="19">
        <f t="shared" si="84"/>
        <v>67.456154273849904</v>
      </c>
      <c r="AB240" s="19">
        <f t="shared" si="84"/>
        <v>55.048573897414663</v>
      </c>
      <c r="AC240" s="19">
        <f t="shared" si="84"/>
        <v>54.278268135706838</v>
      </c>
      <c r="AD240" s="19">
        <f t="shared" si="84"/>
        <v>55.02681384764891</v>
      </c>
      <c r="AE240" s="19">
        <f t="shared" si="84"/>
        <v>47.258476081273287</v>
      </c>
      <c r="AF240" s="19">
        <f t="shared" si="84"/>
        <v>41.687903341239235</v>
      </c>
      <c r="AG240" s="20">
        <f t="shared" si="84"/>
        <v>32.392010081307404</v>
      </c>
    </row>
    <row r="241" spans="2:33" ht="16.5" thickBot="1" x14ac:dyDescent="0.35">
      <c r="B241" s="34" t="s">
        <v>48</v>
      </c>
      <c r="C241" s="18">
        <f t="shared" ref="C241:P241" si="85">C59+C161</f>
        <v>26.438292599442939</v>
      </c>
      <c r="D241" s="19">
        <f t="shared" si="85"/>
        <v>29.696331486094209</v>
      </c>
      <c r="E241" s="19">
        <f t="shared" si="85"/>
        <v>25.254751126776913</v>
      </c>
      <c r="F241" s="19">
        <f t="shared" si="85"/>
        <v>24.724577344411649</v>
      </c>
      <c r="G241" s="19">
        <f t="shared" si="85"/>
        <v>24.513387787950794</v>
      </c>
      <c r="H241" s="19">
        <f t="shared" si="85"/>
        <v>25.300948842252723</v>
      </c>
      <c r="I241" s="19">
        <f t="shared" si="85"/>
        <v>28.668982289560688</v>
      </c>
      <c r="J241" s="19">
        <f t="shared" si="85"/>
        <v>34.098313803575103</v>
      </c>
      <c r="K241" s="19">
        <f t="shared" si="85"/>
        <v>27.826423954930416</v>
      </c>
      <c r="L241" s="19">
        <f t="shared" si="85"/>
        <v>27.437043210205722</v>
      </c>
      <c r="M241" s="19">
        <f t="shared" si="85"/>
        <v>27.815424498864743</v>
      </c>
      <c r="N241" s="19">
        <f t="shared" si="85"/>
        <v>23.888618683420773</v>
      </c>
      <c r="O241" s="19">
        <f t="shared" si="85"/>
        <v>21.072757930609413</v>
      </c>
      <c r="P241" s="20">
        <f t="shared" si="85"/>
        <v>16.373790299355452</v>
      </c>
      <c r="S241" s="34" t="s">
        <v>39</v>
      </c>
      <c r="T241" s="18">
        <f t="shared" ref="T241:AG241" si="86">T61+T172</f>
        <v>164.60625272432264</v>
      </c>
      <c r="U241" s="19">
        <f t="shared" si="86"/>
        <v>184.89098065615173</v>
      </c>
      <c r="V241" s="19">
        <f t="shared" si="86"/>
        <v>157.23745891789181</v>
      </c>
      <c r="W241" s="19">
        <f t="shared" si="86"/>
        <v>153.93656801203713</v>
      </c>
      <c r="X241" s="19">
        <f t="shared" si="86"/>
        <v>152.62169030680039</v>
      </c>
      <c r="Y241" s="19">
        <f t="shared" si="86"/>
        <v>157.52508841591236</v>
      </c>
      <c r="Z241" s="19">
        <f t="shared" si="86"/>
        <v>178.49464848588556</v>
      </c>
      <c r="AA241" s="19">
        <f t="shared" si="86"/>
        <v>212.29796282467976</v>
      </c>
      <c r="AB241" s="19">
        <f t="shared" si="86"/>
        <v>173.24883430770154</v>
      </c>
      <c r="AC241" s="19">
        <f t="shared" si="86"/>
        <v>170.82452853867136</v>
      </c>
      <c r="AD241" s="19">
        <f t="shared" si="86"/>
        <v>173.18035109388714</v>
      </c>
      <c r="AE241" s="19">
        <f t="shared" si="86"/>
        <v>148.73184376214175</v>
      </c>
      <c r="AF241" s="19">
        <f t="shared" si="86"/>
        <v>131.2001410256521</v>
      </c>
      <c r="AG241" s="20">
        <f t="shared" si="86"/>
        <v>101.94411208413493</v>
      </c>
    </row>
    <row r="242" spans="2:33" x14ac:dyDescent="0.3">
      <c r="B242" s="33" t="s">
        <v>49</v>
      </c>
      <c r="C242" s="18">
        <f t="shared" ref="C242:P242" si="87">C60+C162</f>
        <v>60.925646083110401</v>
      </c>
      <c r="D242" s="19">
        <f t="shared" si="87"/>
        <v>68.433624269920728</v>
      </c>
      <c r="E242" s="19">
        <f t="shared" si="87"/>
        <v>58.198237396747153</v>
      </c>
      <c r="F242" s="19">
        <f t="shared" si="87"/>
        <v>56.976479974045411</v>
      </c>
      <c r="G242" s="19">
        <f t="shared" si="87"/>
        <v>56.489804818114422</v>
      </c>
      <c r="H242" s="19">
        <f t="shared" si="87"/>
        <v>58.304697587107057</v>
      </c>
      <c r="I242" s="19">
        <f t="shared" si="87"/>
        <v>66.066152417631443</v>
      </c>
      <c r="J242" s="19">
        <f t="shared" si="87"/>
        <v>78.577759551357232</v>
      </c>
      <c r="K242" s="19">
        <f t="shared" si="87"/>
        <v>64.124521326781775</v>
      </c>
      <c r="L242" s="19">
        <f t="shared" si="87"/>
        <v>63.227214008034025</v>
      </c>
      <c r="M242" s="19">
        <f t="shared" si="87"/>
        <v>64.099173662410379</v>
      </c>
      <c r="N242" s="19">
        <f t="shared" si="87"/>
        <v>55.050057481818591</v>
      </c>
      <c r="O242" s="19">
        <f t="shared" si="87"/>
        <v>48.561055402738766</v>
      </c>
      <c r="P242" s="20">
        <f t="shared" si="87"/>
        <v>37.732533183274313</v>
      </c>
      <c r="S242" s="33" t="s">
        <v>38</v>
      </c>
      <c r="T242" s="18">
        <f t="shared" ref="T242:AG242" si="88">T62+T173</f>
        <v>362.94805441135185</v>
      </c>
      <c r="U242" s="19">
        <f t="shared" si="88"/>
        <v>407.67480333656499</v>
      </c>
      <c r="V242" s="19">
        <f t="shared" si="88"/>
        <v>346.70025500435338</v>
      </c>
      <c r="W242" s="19">
        <f t="shared" si="88"/>
        <v>339.42196567891358</v>
      </c>
      <c r="X242" s="19">
        <f t="shared" si="88"/>
        <v>336.52273009699559</v>
      </c>
      <c r="Y242" s="19">
        <f t="shared" si="88"/>
        <v>347.33446278789791</v>
      </c>
      <c r="Z242" s="19">
        <f t="shared" si="88"/>
        <v>393.57123024536008</v>
      </c>
      <c r="AA242" s="19">
        <f t="shared" si="88"/>
        <v>468.10574499716705</v>
      </c>
      <c r="AB242" s="19">
        <f t="shared" si="88"/>
        <v>382.00448828833328</v>
      </c>
      <c r="AC242" s="19">
        <f t="shared" si="88"/>
        <v>376.6590226841721</v>
      </c>
      <c r="AD242" s="19">
        <f t="shared" si="88"/>
        <v>381.85348643510838</v>
      </c>
      <c r="AE242" s="19">
        <f t="shared" si="88"/>
        <v>327.94582483382175</v>
      </c>
      <c r="AF242" s="19">
        <f t="shared" si="88"/>
        <v>289.28935040824922</v>
      </c>
      <c r="AG242" s="20">
        <f t="shared" si="88"/>
        <v>224.78135871057509</v>
      </c>
    </row>
    <row r="243" spans="2:33" ht="16.5" thickBot="1" x14ac:dyDescent="0.35">
      <c r="B243" s="34" t="s">
        <v>50</v>
      </c>
      <c r="C243" s="21">
        <f t="shared" ref="C243:P243" si="89">C61+C163</f>
        <v>117.11365923806237</v>
      </c>
      <c r="D243" s="22">
        <f t="shared" si="89"/>
        <v>131.54578848848428</v>
      </c>
      <c r="E243" s="22">
        <f t="shared" si="89"/>
        <v>111.87092761299351</v>
      </c>
      <c r="F243" s="22">
        <f t="shared" si="89"/>
        <v>109.52241772146637</v>
      </c>
      <c r="G243" s="22">
        <f t="shared" si="89"/>
        <v>108.5869117065842</v>
      </c>
      <c r="H243" s="22">
        <f t="shared" si="89"/>
        <v>112.07556955374898</v>
      </c>
      <c r="I243" s="22">
        <f t="shared" si="89"/>
        <v>126.99494152025535</v>
      </c>
      <c r="J243" s="22">
        <f t="shared" si="89"/>
        <v>151.04524198618464</v>
      </c>
      <c r="K243" s="22">
        <f t="shared" si="89"/>
        <v>123.26266231504833</v>
      </c>
      <c r="L243" s="22">
        <f t="shared" si="89"/>
        <v>121.53782310010934</v>
      </c>
      <c r="M243" s="22">
        <f t="shared" si="89"/>
        <v>123.2139380434399</v>
      </c>
      <c r="N243" s="22">
        <f t="shared" si="89"/>
        <v>105.81937307922442</v>
      </c>
      <c r="O243" s="22">
        <f t="shared" si="89"/>
        <v>93.345959547462101</v>
      </c>
      <c r="P243" s="23">
        <f t="shared" si="89"/>
        <v>72.530950716333678</v>
      </c>
      <c r="S243" s="34" t="s">
        <v>37</v>
      </c>
      <c r="T243" s="21">
        <f t="shared" ref="T243:AG243" si="90">T63+T174</f>
        <v>649.51433615283895</v>
      </c>
      <c r="U243" s="22">
        <f t="shared" si="90"/>
        <v>729.5551692234294</v>
      </c>
      <c r="V243" s="22">
        <f t="shared" si="90"/>
        <v>620.43805783280004</v>
      </c>
      <c r="W243" s="22">
        <f t="shared" si="90"/>
        <v>607.4131822284703</v>
      </c>
      <c r="X243" s="22">
        <f t="shared" si="90"/>
        <v>602.22485003753411</v>
      </c>
      <c r="Y243" s="22">
        <f t="shared" si="90"/>
        <v>621.57300549956744</v>
      </c>
      <c r="Z243" s="22">
        <f t="shared" si="90"/>
        <v>704.31609491960376</v>
      </c>
      <c r="AA243" s="22">
        <f t="shared" si="90"/>
        <v>837.69946832825792</v>
      </c>
      <c r="AB243" s="22">
        <f t="shared" si="90"/>
        <v>683.61681128284738</v>
      </c>
      <c r="AC243" s="22">
        <f t="shared" si="90"/>
        <v>674.0508238058087</v>
      </c>
      <c r="AD243" s="22">
        <f t="shared" si="90"/>
        <v>683.34658564790277</v>
      </c>
      <c r="AE243" s="22">
        <f t="shared" si="90"/>
        <v>586.87603397268083</v>
      </c>
      <c r="AF243" s="22">
        <f t="shared" si="90"/>
        <v>517.69827142686336</v>
      </c>
      <c r="AG243" s="23">
        <f t="shared" si="90"/>
        <v>402.25788017853063</v>
      </c>
    </row>
  </sheetData>
  <mergeCells count="47">
    <mergeCell ref="B5:E5"/>
    <mergeCell ref="S5:V5"/>
    <mergeCell ref="C6:E6"/>
    <mergeCell ref="G6:I6"/>
    <mergeCell ref="T6:V6"/>
    <mergeCell ref="X6:Z6"/>
    <mergeCell ref="C27:P27"/>
    <mergeCell ref="T27:AG27"/>
    <mergeCell ref="C46:P46"/>
    <mergeCell ref="T46:AG46"/>
    <mergeCell ref="C209:P209"/>
    <mergeCell ref="S209:S210"/>
    <mergeCell ref="T209:AG209"/>
    <mergeCell ref="B176:B177"/>
    <mergeCell ref="B89:E89"/>
    <mergeCell ref="S89:V89"/>
    <mergeCell ref="C90:E90"/>
    <mergeCell ref="G90:I90"/>
    <mergeCell ref="T90:V90"/>
    <mergeCell ref="X90:Z90"/>
    <mergeCell ref="S120:S121"/>
    <mergeCell ref="C176:P176"/>
    <mergeCell ref="S176:S177"/>
    <mergeCell ref="T176:AG176"/>
    <mergeCell ref="B228:B229"/>
    <mergeCell ref="C228:P228"/>
    <mergeCell ref="S228:S229"/>
    <mergeCell ref="T228:AG228"/>
    <mergeCell ref="B1:AG1"/>
    <mergeCell ref="B65:B66"/>
    <mergeCell ref="C65:P65"/>
    <mergeCell ref="S65:S66"/>
    <mergeCell ref="T65:AG65"/>
    <mergeCell ref="B87:AG87"/>
    <mergeCell ref="C120:P120"/>
    <mergeCell ref="T120:AG120"/>
    <mergeCell ref="C148:P148"/>
    <mergeCell ref="T148:AG148"/>
    <mergeCell ref="B207:AG207"/>
    <mergeCell ref="B209:B210"/>
    <mergeCell ref="B27:B28"/>
    <mergeCell ref="B46:B47"/>
    <mergeCell ref="S46:S47"/>
    <mergeCell ref="S27:S28"/>
    <mergeCell ref="B148:B149"/>
    <mergeCell ref="B120:B121"/>
    <mergeCell ref="S148:S1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Demanda ENERO</vt:lpstr>
      <vt:lpstr>Demanda MAYO</vt:lpstr>
      <vt:lpstr>Demanda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Parra Hermida</dc:creator>
  <cp:lastModifiedBy>Docente</cp:lastModifiedBy>
  <cp:lastPrinted>2022-06-09T10:58:28Z</cp:lastPrinted>
  <dcterms:created xsi:type="dcterms:W3CDTF">2022-06-02T09:54:51Z</dcterms:created>
  <dcterms:modified xsi:type="dcterms:W3CDTF">2023-09-22T15:56:33Z</dcterms:modified>
</cp:coreProperties>
</file>